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defaultThemeVersion="166925"/>
  <mc:AlternateContent xmlns:mc="http://schemas.openxmlformats.org/markup-compatibility/2006">
    <mc:Choice Requires="x15">
      <x15ac:absPath xmlns:x15ac="http://schemas.microsoft.com/office/spreadsheetml/2010/11/ac" url="C:\Users\StevC2202\Box\Internal - Finance - Investor Relations\IR and Communications Shared\2020\2Q20 Earnings\"/>
    </mc:Choice>
  </mc:AlternateContent>
  <xr:revisionPtr revIDLastSave="0" documentId="8_{3C5A9268-D8FF-4502-8574-E87D6EE00ABF}" xr6:coauthVersionLast="45" xr6:coauthVersionMax="45" xr10:uidLastSave="{00000000-0000-0000-0000-000000000000}"/>
  <bookViews>
    <workbookView xWindow="-110" yWindow="-110" windowWidth="19420" windowHeight="10420" tabRatio="500" xr2:uid="{00000000-000D-0000-FFFF-FFFF00000000}"/>
  </bookViews>
  <sheets>
    <sheet name="Statement of Operations" sheetId="3" r:id="rId1"/>
    <sheet name="Rec of GAAP to non-GAAP" sheetId="4" r:id="rId2"/>
    <sheet name="Net Product Sales" sheetId="5" r:id="rId3"/>
    <sheet name="Balance Sheet" sheetId="6" r:id="rId4"/>
    <sheet name="Statement of Cash Flows" sheetId="7"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4" i="7" l="1"/>
  <c r="D54" i="7"/>
  <c r="F50" i="7"/>
  <c r="D50" i="7"/>
  <c r="F39" i="7"/>
  <c r="D39" i="7"/>
  <c r="F27" i="7"/>
  <c r="D27" i="7"/>
  <c r="L27" i="6"/>
  <c r="L33" i="6" s="1"/>
  <c r="L35" i="6" s="1"/>
  <c r="J27" i="6"/>
  <c r="J33" i="6" s="1"/>
  <c r="J35" i="6" s="1"/>
  <c r="H27" i="6"/>
  <c r="H33" i="6" s="1"/>
  <c r="H35" i="6" s="1"/>
  <c r="D27" i="6"/>
  <c r="D33" i="6" s="1"/>
  <c r="D35" i="6" s="1"/>
  <c r="L19" i="6"/>
  <c r="D19" i="6"/>
  <c r="L18" i="6"/>
  <c r="J18" i="6"/>
  <c r="J19" i="6" s="1"/>
  <c r="H18" i="6"/>
  <c r="H19" i="6" s="1"/>
  <c r="P38" i="5"/>
  <c r="N38" i="5"/>
  <c r="L38" i="5"/>
  <c r="J38" i="5"/>
  <c r="H38" i="5"/>
  <c r="F38" i="5"/>
  <c r="P37" i="5"/>
  <c r="N37" i="5"/>
  <c r="L37" i="5"/>
  <c r="J37" i="5"/>
  <c r="H37" i="5"/>
  <c r="F37" i="5"/>
  <c r="P36" i="5"/>
  <c r="N36" i="5"/>
  <c r="L36" i="5"/>
  <c r="J36" i="5"/>
  <c r="H36" i="5"/>
  <c r="F36" i="5"/>
  <c r="P35" i="5"/>
  <c r="N35" i="5"/>
  <c r="L35" i="5"/>
  <c r="J35" i="5"/>
  <c r="H35" i="5"/>
  <c r="F35" i="5"/>
  <c r="F39" i="5" s="1"/>
  <c r="P32" i="5"/>
  <c r="N32" i="5"/>
  <c r="L32" i="5"/>
  <c r="J32" i="5"/>
  <c r="H32" i="5"/>
  <c r="F32" i="5"/>
  <c r="P26" i="5"/>
  <c r="N26" i="5"/>
  <c r="L26" i="5"/>
  <c r="J26" i="5"/>
  <c r="H26" i="5"/>
  <c r="F26" i="5"/>
  <c r="P20" i="5"/>
  <c r="N20" i="5"/>
  <c r="L20" i="5"/>
  <c r="J20" i="5"/>
  <c r="H20" i="5"/>
  <c r="F20" i="5"/>
  <c r="P14" i="5"/>
  <c r="N14" i="5"/>
  <c r="L14" i="5"/>
  <c r="J14" i="5"/>
  <c r="H14" i="5"/>
  <c r="F14" i="5"/>
  <c r="L41" i="4"/>
  <c r="J41" i="4"/>
  <c r="H41" i="4"/>
  <c r="F41" i="4"/>
  <c r="D41" i="4"/>
  <c r="B41" i="4"/>
  <c r="B38" i="4"/>
  <c r="L29" i="4"/>
  <c r="J29" i="4"/>
  <c r="H29" i="4"/>
  <c r="F29" i="4"/>
  <c r="D29" i="4"/>
  <c r="B29" i="4"/>
  <c r="L28" i="4"/>
  <c r="J28" i="4"/>
  <c r="H28" i="4"/>
  <c r="F28" i="4"/>
  <c r="D28" i="4"/>
  <c r="B28" i="4"/>
  <c r="L27" i="4"/>
  <c r="J27" i="4"/>
  <c r="H27" i="4"/>
  <c r="F27" i="4"/>
  <c r="D27" i="4"/>
  <c r="B27" i="4"/>
  <c r="L26" i="4"/>
  <c r="J26" i="4"/>
  <c r="H26" i="4"/>
  <c r="F26" i="4"/>
  <c r="D26" i="4"/>
  <c r="B26" i="4"/>
  <c r="L25" i="4"/>
  <c r="J25" i="4"/>
  <c r="H25" i="4"/>
  <c r="F25" i="4"/>
  <c r="D25" i="4"/>
  <c r="B25" i="4"/>
  <c r="L24" i="4"/>
  <c r="J24" i="4"/>
  <c r="H24" i="4"/>
  <c r="F24" i="4"/>
  <c r="D24" i="4"/>
  <c r="B24" i="4"/>
  <c r="B9" i="4"/>
  <c r="B36" i="4" s="1"/>
  <c r="B39" i="4" s="1"/>
  <c r="D8" i="4"/>
  <c r="B8" i="4"/>
  <c r="H23" i="3"/>
  <c r="H28" i="3" s="1"/>
  <c r="H30" i="3" s="1"/>
  <c r="N22" i="3"/>
  <c r="L22" i="3"/>
  <c r="J22" i="3"/>
  <c r="H22" i="3"/>
  <c r="F22" i="3"/>
  <c r="D22" i="3"/>
  <c r="N11" i="3"/>
  <c r="N23" i="3" s="1"/>
  <c r="N28" i="3" s="1"/>
  <c r="L11" i="3"/>
  <c r="L23" i="3" s="1"/>
  <c r="L28" i="3" s="1"/>
  <c r="L30" i="3" s="1"/>
  <c r="J11" i="3"/>
  <c r="H11" i="3"/>
  <c r="F11" i="3"/>
  <c r="D11" i="3"/>
  <c r="D23" i="3" s="1"/>
  <c r="D28" i="3" s="1"/>
  <c r="D30" i="3" s="1"/>
  <c r="J39" i="5" l="1"/>
  <c r="H39" i="5"/>
  <c r="L39" i="5"/>
  <c r="N39" i="5"/>
  <c r="P39" i="5"/>
  <c r="F23" i="3"/>
  <c r="F28" i="3" s="1"/>
  <c r="F30" i="3" s="1"/>
  <c r="J23" i="3"/>
  <c r="J28" i="3" s="1"/>
  <c r="J30" i="3" s="1"/>
  <c r="L34" i="3"/>
  <c r="L38" i="4" s="1"/>
  <c r="L9" i="4"/>
  <c r="L36" i="4" s="1"/>
  <c r="L39" i="4" s="1"/>
  <c r="L33" i="3"/>
  <c r="J34" i="3"/>
  <c r="J38" i="4" s="1"/>
  <c r="J9" i="4"/>
  <c r="J36" i="4" s="1"/>
  <c r="J39" i="4" s="1"/>
  <c r="J33" i="3"/>
  <c r="D9" i="4"/>
  <c r="D36" i="4" s="1"/>
  <c r="D39" i="4" s="1"/>
  <c r="D33" i="3"/>
  <c r="D34" i="3"/>
  <c r="D38" i="4" s="1"/>
  <c r="H9" i="4"/>
  <c r="H36" i="4" s="1"/>
  <c r="H39" i="4" s="1"/>
  <c r="H33" i="3"/>
  <c r="H34" i="3"/>
  <c r="H38" i="4" s="1"/>
  <c r="N30" i="3"/>
  <c r="F9" i="4"/>
  <c r="F36" i="4" s="1"/>
  <c r="F39" i="4" s="1"/>
  <c r="F33" i="3"/>
  <c r="F34" i="3"/>
  <c r="F38" i="4" s="1"/>
  <c r="N33" i="3" l="1"/>
  <c r="N34" i="3"/>
</calcChain>
</file>

<file path=xl/sharedStrings.xml><?xml version="1.0" encoding="utf-8"?>
<sst xmlns="http://schemas.openxmlformats.org/spreadsheetml/2006/main" count="227" uniqueCount="153">
  <si>
    <t>June 30,</t>
  </si>
  <si>
    <t>Six months ended June 30,</t>
  </si>
  <si>
    <t>September 30,</t>
  </si>
  <si>
    <t>December 31,</t>
  </si>
  <si>
    <t>March 31,</t>
  </si>
  <si>
    <t>Three months ended</t>
  </si>
  <si>
    <t>ALEXION PHARMACEUTICALS, INC.</t>
  </si>
  <si>
    <t>CONDENSED CONSOLIDATED STATEMENTS OF OPERATIONS</t>
  </si>
  <si>
    <t>(in millions, except per share amounts)</t>
  </si>
  <si>
    <t>(unaudited)</t>
  </si>
  <si>
    <t>Twelve months ended</t>
  </si>
  <si>
    <t>2019</t>
  </si>
  <si>
    <t>Net product sales</t>
  </si>
  <si>
    <t>Other revenue</t>
  </si>
  <si>
    <t>Total revenues</t>
  </si>
  <si>
    <t>Costs and expenses:</t>
  </si>
  <si>
    <t>Cost of sales (exclusive of amortization of purchased intangible assets)</t>
  </si>
  <si>
    <t>Research and development</t>
  </si>
  <si>
    <t>Selling, general and administrative</t>
  </si>
  <si>
    <t>Acquired in-process research and development</t>
  </si>
  <si>
    <t>Acquisition-related costs</t>
  </si>
  <si>
    <t>Restructuring expenses</t>
  </si>
  <si>
    <t>Change in fair value of contingent consideration</t>
  </si>
  <si>
    <t>Amortization of purchased intangible assets</t>
  </si>
  <si>
    <t>Impairment of intangible assets</t>
  </si>
  <si>
    <t>Total costs and expenses</t>
  </si>
  <si>
    <t>Operating (loss) income</t>
  </si>
  <si>
    <t>Other income and expense:</t>
  </si>
  <si>
    <t xml:space="preserve">Investment income (expense) </t>
  </si>
  <si>
    <t>Interest expense</t>
  </si>
  <si>
    <t>Other income and (expense)</t>
  </si>
  <si>
    <t>(Loss) income before income taxes</t>
  </si>
  <si>
    <t>Income tax (benefit) expense</t>
  </si>
  <si>
    <t>Net (loss) income</t>
  </si>
  <si>
    <t>Earnings (loss) per common share</t>
  </si>
  <si>
    <t>Basic</t>
  </si>
  <si>
    <t>Diluted</t>
  </si>
  <si>
    <t>Shares used in computing earnings (loss) per common share</t>
  </si>
  <si>
    <t>RECONCILIATION OF GAAP TO NON-GAAP FINANCIAL RESULTS</t>
  </si>
  <si>
    <t>GAAP net income</t>
  </si>
  <si>
    <t>Before tax adjustments:</t>
  </si>
  <si>
    <t>Cost of sales:</t>
  </si>
  <si>
    <t>Share-based compensation</t>
  </si>
  <si>
    <t>Fair value adjustment in inventory acquired</t>
  </si>
  <si>
    <t>Restructuring related expenses</t>
  </si>
  <si>
    <t>Research and development expense:</t>
  </si>
  <si>
    <t>Upfront payments related to licenses and other strategic agreements</t>
  </si>
  <si>
    <t>Selling, general and administrative expense:</t>
  </si>
  <si>
    <t>Litigation charges</t>
  </si>
  <si>
    <t xml:space="preserve">Gain on sale of asset </t>
  </si>
  <si>
    <t>Investment income (expense):</t>
  </si>
  <si>
    <t>(Gains) and losses related to strategic equity investments</t>
  </si>
  <si>
    <t>Other income and (expense):</t>
  </si>
  <si>
    <t>Gain related to purchase option</t>
  </si>
  <si>
    <t>Adjustments to income tax expense</t>
  </si>
  <si>
    <t>Non-GAAP net income</t>
  </si>
  <si>
    <t>GAAP earnings (loss) per common share - diluted</t>
  </si>
  <si>
    <t>Non-GAAP earnings per common share - diluted</t>
  </si>
  <si>
    <t>Shares used in computing diluted earnings (loss) per common share (GAAP)</t>
  </si>
  <si>
    <t>Shares used in computing diluted earnings per common share (non-GAAP)</t>
  </si>
  <si>
    <t xml:space="preserve"> NET PRODUCT SALES BY GEOGRAPHY</t>
  </si>
  <si>
    <t>(in millions)</t>
  </si>
  <si>
    <t>SOLIRIS</t>
  </si>
  <si>
    <t>United States</t>
  </si>
  <si>
    <t>Europe</t>
  </si>
  <si>
    <t>Asia Pacific</t>
  </si>
  <si>
    <t>Rest of World</t>
  </si>
  <si>
    <t>Total SOLIRIS</t>
  </si>
  <si>
    <t>ULTOMIRIS</t>
  </si>
  <si>
    <t>Total ULTOMIRIS</t>
  </si>
  <si>
    <t>STRENSIQ</t>
  </si>
  <si>
    <t>Total STRENSIQ</t>
  </si>
  <si>
    <t>KANUMA</t>
  </si>
  <si>
    <t>Total KANUMA</t>
  </si>
  <si>
    <t>Net Product Sales</t>
  </si>
  <si>
    <t>Total Net Product Sales</t>
  </si>
  <si>
    <t>CONDENSED CONSOLIDATED BALANCE SHEETS</t>
  </si>
  <si>
    <t>Cash and cash equivalents</t>
  </si>
  <si>
    <t>Marketable securities</t>
  </si>
  <si>
    <t>Trade accounts receivable, net</t>
  </si>
  <si>
    <t>Inventories</t>
  </si>
  <si>
    <t>Prepaid expenses and other current assets</t>
  </si>
  <si>
    <t>Property, plant and equipment, net</t>
  </si>
  <si>
    <t>Intangible assets, net</t>
  </si>
  <si>
    <t>Goodwill</t>
  </si>
  <si>
    <t>Right of use operating assets</t>
  </si>
  <si>
    <t>Deferred tax assets</t>
  </si>
  <si>
    <t>Other assets</t>
  </si>
  <si>
    <t>Total assets</t>
  </si>
  <si>
    <t>Accounts payable and accrued expenses</t>
  </si>
  <si>
    <t>Deferred revenue</t>
  </si>
  <si>
    <t>Revolving credit facility</t>
  </si>
  <si>
    <t>Current portion of long-term debt</t>
  </si>
  <si>
    <t>Current portion of contingent consideration</t>
  </si>
  <si>
    <t>Other current liabilities</t>
  </si>
  <si>
    <t>Total current liabilities</t>
  </si>
  <si>
    <t>Long-term debt, less current portion</t>
  </si>
  <si>
    <t>Contingent consideration</t>
  </si>
  <si>
    <t>Deferred tax liabilities</t>
  </si>
  <si>
    <t>Noncurrent operating lease liabilities</t>
  </si>
  <si>
    <t>Other liabilities</t>
  </si>
  <si>
    <t>Total liabilities</t>
  </si>
  <si>
    <t>Total stockholders' equity</t>
  </si>
  <si>
    <t>Total liabilities and stockholders' equity</t>
  </si>
  <si>
    <t> </t>
  </si>
  <si>
    <t>Three months ended March 31,</t>
  </si>
  <si>
    <t>Twelve months ended December 31,</t>
  </si>
  <si>
    <t>Cash flows from operating activities:</t>
  </si>
  <si>
    <t>Adjustments to reconcile net (loss) income to net cash flows from operating activities:</t>
  </si>
  <si>
    <t>Depreciation and amortization</t>
  </si>
  <si>
    <t>Payments of contingent consideration</t>
  </si>
  <si>
    <t>Share-based compensation expense</t>
  </si>
  <si>
    <t>Non-cash expense for acquired IPR&amp;D</t>
  </si>
  <si>
    <t>Premium amortization of available-for-sale securities</t>
  </si>
  <si>
    <t>Deferred taxes (benefit)</t>
  </si>
  <si>
    <t>Unrealized foreign currency loss (gain)</t>
  </si>
  <si>
    <t>Unrealized (gain) loss on forward contracts</t>
  </si>
  <si>
    <t>Unrealized gain on strategic equity investments</t>
  </si>
  <si>
    <t>Inventory obsolescence charge</t>
  </si>
  <si>
    <t>Gain on sale of strategic equity investments</t>
  </si>
  <si>
    <t>Gain on modification of purchase option</t>
  </si>
  <si>
    <t>Other</t>
  </si>
  <si>
    <t>Changes in operating assets and liabilities, excluding the effect of acquisitions:</t>
  </si>
  <si>
    <t>Accounts receivable</t>
  </si>
  <si>
    <t>Prepaid expenses, right of use operating assets and other assets</t>
  </si>
  <si>
    <t>Accounts payable, accrued expenses, lease liabilities and other liabilities</t>
  </si>
  <si>
    <t>Net cash provided by operating activities</t>
  </si>
  <si>
    <t>Cash flows from investing activities:</t>
  </si>
  <si>
    <t>Purchases of available-for-sale debt securities</t>
  </si>
  <si>
    <t>Proceeds from maturity or sale of available-for-sale debt securities</t>
  </si>
  <si>
    <t>Purchases of mutual funds related to nonqualified deferred compensation plan</t>
  </si>
  <si>
    <t>Proceeds from sale of mutual funds related to nonqualified deferred compensation plan</t>
  </si>
  <si>
    <t>Purchases of strategic equity investments and options</t>
  </si>
  <si>
    <t>Purchase of intangible assets</t>
  </si>
  <si>
    <t>Purchases of property, plant and equipment</t>
  </si>
  <si>
    <t>Payment for acquisition of business, net of cash acquired</t>
  </si>
  <si>
    <t>Proceeds from sale of strategic equity investments</t>
  </si>
  <si>
    <t>Net cash used in investing activities</t>
  </si>
  <si>
    <t>Cash flows from financing activities:</t>
  </si>
  <si>
    <t>Proceeds from revolving credit facility</t>
  </si>
  <si>
    <t>Proceeds from term loan</t>
  </si>
  <si>
    <t>Payments on revolving credit facility</t>
  </si>
  <si>
    <t>Equity issuance costs for shares issued in connection with acquisition of business</t>
  </si>
  <si>
    <t>Payments on term loan</t>
  </si>
  <si>
    <t>Repurchases of common stock</t>
  </si>
  <si>
    <t>Net proceeds from issuance of common stock under share-based compensation arrangements</t>
  </si>
  <si>
    <t xml:space="preserve">Payments of contingent consideration
</t>
  </si>
  <si>
    <t>Net cash used in financing activities</t>
  </si>
  <si>
    <t>Effect of exchange rate changes on cash and cash equivalents and restricted cash</t>
  </si>
  <si>
    <t>Net change in cash and cash equivalents and restricted cash</t>
  </si>
  <si>
    <t>Cash and cash equivalents and restricted cash at beginning of period</t>
  </si>
  <si>
    <t>Cash and cash equivalents and restricted cash at end of period</t>
  </si>
  <si>
    <t>The following financial information should be read in conjunction with Alexion Pharmaceuticals, Inc.’s Quarterly Report on Form 10-Q for the quarter ended June 30, 2020.  There is, for example, important information included in the footnotes, Management Discussion and Analysis of Financial Results and Risk Factors about this financial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</si>
</sst>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164" formatCode="#0;&quot;-&quot;#0;#0;_(@_)"/>
    <numFmt numFmtId="165" formatCode="#0;\(#0\);&quot;-&quot;;_(@_)"/>
    <numFmt numFmtId="166" formatCode="&quot;$&quot;* #,##0.0,,_);&quot;$&quot;* \(#,##0.0,,\);&quot;$&quot;* &quot;-&quot;_);_(@_)"/>
    <numFmt numFmtId="167" formatCode="&quot;$&quot;* #,##0.0_);&quot;$&quot;* \(#,##0.0\);&quot;$&quot;* &quot;-&quot;_);_(@_)"/>
    <numFmt numFmtId="168" formatCode="* #,##0.00;* \(#,##0.00\);* &quot;-&quot;;_(@_)"/>
    <numFmt numFmtId="169" formatCode="* #,##0.0,,;* \(#,##0.0,,\);* &quot;-&quot;;_(@_)"/>
    <numFmt numFmtId="170" formatCode="* #,##0.0;* \(#,##0.0\);* &quot;-&quot;;_(@_)"/>
    <numFmt numFmtId="171" formatCode="&quot;$&quot;* #,##0.00_);&quot;$&quot;* \(#,##0.00\);&quot;$&quot;* &quot;-&quot;_);_(@_)"/>
    <numFmt numFmtId="172" formatCode="&quot;$&quot;* #0.0_);&quot;$&quot;* \(#0.0\);&quot;$&quot;* &quot;-&quot;_);_(@_)"/>
    <numFmt numFmtId="173" formatCode="* #0.#######################;* \(#0.#######################\);* &quot;-&quot;;_(@_)"/>
    <numFmt numFmtId="174" formatCode="* #,##0.#######################;* \(#,##0.#######################\);* &quot;-&quot;;_(@_)"/>
    <numFmt numFmtId="175" formatCode="* #,##0,,;* \(#,##0,,\);* &quot;-&quot;;_(@_)"/>
    <numFmt numFmtId="176" formatCode="* #,##0;* \(#,##0\);* &quot;-&quot;;_(@_)"/>
    <numFmt numFmtId="177" formatCode="#0,,;&quot;-&quot;#0,,;&quot;-&quot;;_(@_)"/>
    <numFmt numFmtId="178" formatCode="#0.#######################;\(#0.#######################\);&quot;-&quot;;_(@_)"/>
    <numFmt numFmtId="179" formatCode="* #0;* \(#0\);* &quot;-&quot;;_(@_)"/>
    <numFmt numFmtId="180" formatCode="#0.#######################;&quot;-&quot;#0.#######################;#0.#######################;_(@_)"/>
    <numFmt numFmtId="181" formatCode="* #0.0;* \(#0.0\);* &quot;-&quot;;_(@_)"/>
    <numFmt numFmtId="182" formatCode="* #,##0.#######################,,;* \(#,##0.#######################,,\);* &quot;-&quot;;_(@_)"/>
    <numFmt numFmtId="183" formatCode="&quot;$&quot;* #,##0.#######################,,_);&quot;$&quot;* \(#,##0.#######################,,\);&quot;$&quot;* &quot;-&quot;_);_(@_)"/>
    <numFmt numFmtId="184" formatCode="&quot;$&quot;* #,##0,,_);&quot;$&quot;* \(#,##0,,\);&quot;$&quot;* &quot;-&quot;_);_(@_)"/>
  </numFmts>
  <fonts count="11" x14ac:knownFonts="1">
    <font>
      <sz val="10"/>
      <name val="Arial"/>
    </font>
    <font>
      <sz val="10"/>
      <color rgb="FF000000"/>
      <name val="Times New Roman"/>
      <family val="1"/>
    </font>
    <font>
      <b/>
      <sz val="18"/>
      <color rgb="FF000000"/>
      <name val="Times New Roman"/>
      <family val="1"/>
    </font>
    <font>
      <b/>
      <sz val="16"/>
      <color rgb="FF000000"/>
      <name val="Times New Roman"/>
      <family val="1"/>
    </font>
    <font>
      <sz val="14"/>
      <color rgb="FF000000"/>
      <name val="Times New Roman"/>
      <family val="1"/>
    </font>
    <font>
      <b/>
      <sz val="10"/>
      <color rgb="FF000000"/>
      <name val="Franklin Gothic Book"/>
      <family val="2"/>
    </font>
    <font>
      <sz val="10"/>
      <color rgb="FF000000"/>
      <name val="Franklin Gothic Book"/>
      <family val="2"/>
    </font>
    <font>
      <sz val="8"/>
      <color rgb="FF000000"/>
      <name val="Times New Roman"/>
      <family val="1"/>
    </font>
    <font>
      <b/>
      <sz val="8"/>
      <color rgb="FF000000"/>
      <name val="Times New Roman"/>
      <family val="1"/>
    </font>
    <font>
      <sz val="9"/>
      <color rgb="FF000000"/>
      <name val="Times New Roman"/>
      <family val="1"/>
    </font>
    <font>
      <i/>
      <sz val="11"/>
      <name val="Calibri"/>
      <family val="2"/>
    </font>
  </fonts>
  <fills count="2">
    <fill>
      <patternFill patternType="none"/>
    </fill>
    <fill>
      <patternFill patternType="gray125"/>
    </fill>
  </fills>
  <borders count="8">
    <border>
      <left/>
      <right/>
      <top/>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thin">
        <color rgb="FF000000"/>
      </top>
      <bottom style="thin">
        <color rgb="FF000000"/>
      </bottom>
      <diagonal/>
    </border>
  </borders>
  <cellStyleXfs count="6">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cellStyleXfs>
  <cellXfs count="96">
    <xf numFmtId="0" fontId="0" fillId="0" borderId="0" xfId="0"/>
    <xf numFmtId="0" fontId="1" fillId="0" borderId="0" xfId="1" applyFont="1" applyAlignment="1">
      <alignment wrapText="1"/>
    </xf>
    <xf numFmtId="0" fontId="5" fillId="0" borderId="0" xfId="0" applyFont="1" applyAlignment="1">
      <alignment horizontal="center" wrapText="1"/>
    </xf>
    <xf numFmtId="164" fontId="5" fillId="0" borderId="0" xfId="0" applyNumberFormat="1" applyFont="1" applyAlignment="1">
      <alignment horizontal="center" wrapText="1"/>
    </xf>
    <xf numFmtId="165" fontId="5" fillId="0" borderId="0" xfId="0" applyNumberFormat="1" applyFont="1" applyAlignment="1">
      <alignment horizontal="center" wrapText="1"/>
    </xf>
    <xf numFmtId="0" fontId="6" fillId="0" borderId="0" xfId="0" applyFont="1" applyAlignment="1">
      <alignment horizontal="left" vertical="top" wrapText="1"/>
    </xf>
    <xf numFmtId="166" fontId="6" fillId="0" borderId="0" xfId="0" applyNumberFormat="1" applyFont="1" applyAlignment="1">
      <alignment wrapText="1"/>
    </xf>
    <xf numFmtId="167" fontId="6" fillId="0" borderId="0" xfId="0" applyNumberFormat="1" applyFont="1" applyAlignment="1">
      <alignment wrapText="1"/>
    </xf>
    <xf numFmtId="168" fontId="6" fillId="0" borderId="0" xfId="0" applyNumberFormat="1" applyFont="1" applyAlignment="1">
      <alignment wrapText="1"/>
    </xf>
    <xf numFmtId="169" fontId="6" fillId="0" borderId="1" xfId="0" applyNumberFormat="1" applyFont="1" applyBorder="1" applyAlignment="1">
      <alignment wrapText="1"/>
    </xf>
    <xf numFmtId="170" fontId="6" fillId="0" borderId="1" xfId="0" applyNumberFormat="1" applyFont="1" applyBorder="1" applyAlignment="1">
      <alignment wrapText="1"/>
    </xf>
    <xf numFmtId="169" fontId="6" fillId="0" borderId="2" xfId="0" applyNumberFormat="1" applyFont="1" applyBorder="1" applyAlignment="1">
      <alignment wrapText="1"/>
    </xf>
    <xf numFmtId="170" fontId="6" fillId="0" borderId="2" xfId="0" applyNumberFormat="1" applyFont="1" applyBorder="1" applyAlignment="1">
      <alignment wrapText="1"/>
    </xf>
    <xf numFmtId="0" fontId="6" fillId="0" borderId="0" xfId="0" applyFont="1" applyAlignment="1">
      <alignment horizontal="left" wrapText="1"/>
    </xf>
    <xf numFmtId="169" fontId="6" fillId="0" borderId="0" xfId="0" applyNumberFormat="1" applyFont="1" applyAlignment="1">
      <alignment wrapText="1"/>
    </xf>
    <xf numFmtId="170" fontId="6" fillId="0" borderId="0" xfId="0" applyNumberFormat="1" applyFont="1" applyAlignment="1">
      <alignment wrapText="1"/>
    </xf>
    <xf numFmtId="0" fontId="6" fillId="0" borderId="0" xfId="0" applyFont="1" applyAlignment="1">
      <alignment horizontal="left" vertical="top" wrapText="1" indent="3"/>
    </xf>
    <xf numFmtId="166" fontId="6" fillId="0" borderId="3" xfId="0" applyNumberFormat="1" applyFont="1" applyBorder="1" applyAlignment="1">
      <alignment wrapText="1"/>
    </xf>
    <xf numFmtId="167" fontId="6" fillId="0" borderId="3" xfId="0" applyNumberFormat="1" applyFont="1" applyBorder="1" applyAlignment="1">
      <alignment wrapText="1"/>
    </xf>
    <xf numFmtId="0" fontId="6" fillId="0" borderId="4" xfId="0" applyFont="1" applyBorder="1" applyAlignment="1">
      <alignment horizontal="left" wrapText="1"/>
    </xf>
    <xf numFmtId="171" fontId="6" fillId="0" borderId="5" xfId="0" applyNumberFormat="1" applyFont="1" applyBorder="1" applyAlignment="1">
      <alignment wrapText="1"/>
    </xf>
    <xf numFmtId="171" fontId="6" fillId="0" borderId="6" xfId="0" applyNumberFormat="1" applyFont="1" applyBorder="1" applyAlignment="1">
      <alignment wrapText="1"/>
    </xf>
    <xf numFmtId="169" fontId="6" fillId="0" borderId="5" xfId="0" applyNumberFormat="1" applyFont="1" applyBorder="1" applyAlignment="1">
      <alignment wrapText="1"/>
    </xf>
    <xf numFmtId="170" fontId="6" fillId="0" borderId="5" xfId="0" applyNumberFormat="1" applyFont="1" applyBorder="1" applyAlignment="1">
      <alignment wrapText="1"/>
    </xf>
    <xf numFmtId="169" fontId="6" fillId="0" borderId="6" xfId="0" applyNumberFormat="1" applyFont="1" applyBorder="1" applyAlignment="1">
      <alignment wrapText="1"/>
    </xf>
    <xf numFmtId="170" fontId="6" fillId="0" borderId="6" xfId="0" applyNumberFormat="1" applyFont="1" applyBorder="1" applyAlignment="1">
      <alignment wrapText="1"/>
    </xf>
    <xf numFmtId="0" fontId="1" fillId="0" borderId="2" xfId="0" applyFont="1" applyBorder="1" applyAlignment="1">
      <alignment horizontal="right" wrapText="1"/>
    </xf>
    <xf numFmtId="0" fontId="1" fillId="0" borderId="4" xfId="0" applyFont="1" applyBorder="1" applyAlignment="1">
      <alignment wrapText="1"/>
    </xf>
    <xf numFmtId="0" fontId="5" fillId="0" borderId="0" xfId="0" applyFont="1" applyAlignment="1">
      <alignment horizontal="left" wrapText="1"/>
    </xf>
    <xf numFmtId="164" fontId="5" fillId="0" borderId="1" xfId="0" applyNumberFormat="1" applyFont="1" applyBorder="1" applyAlignment="1">
      <alignment horizontal="center" wrapText="1"/>
    </xf>
    <xf numFmtId="165" fontId="5" fillId="0" borderId="1" xfId="0" applyNumberFormat="1" applyFont="1" applyBorder="1" applyAlignment="1">
      <alignment horizontal="left" wrapText="1"/>
    </xf>
    <xf numFmtId="166" fontId="6" fillId="0" borderId="2" xfId="0" applyNumberFormat="1" applyFont="1" applyBorder="1" applyAlignment="1">
      <alignment wrapText="1"/>
    </xf>
    <xf numFmtId="167" fontId="6" fillId="0" borderId="2" xfId="0" applyNumberFormat="1" applyFont="1" applyBorder="1" applyAlignment="1">
      <alignment wrapText="1"/>
    </xf>
    <xf numFmtId="172" fontId="6" fillId="0" borderId="2" xfId="0" applyNumberFormat="1" applyFont="1" applyBorder="1" applyAlignment="1">
      <alignment wrapText="1"/>
    </xf>
    <xf numFmtId="0" fontId="6" fillId="0" borderId="0" xfId="0" applyFont="1" applyAlignment="1">
      <alignment horizontal="left" wrapText="1" indent="1"/>
    </xf>
    <xf numFmtId="0" fontId="1" fillId="0" borderId="0" xfId="0" applyFont="1" applyAlignment="1">
      <alignment horizontal="left" wrapText="1"/>
    </xf>
    <xf numFmtId="0" fontId="1" fillId="0" borderId="0" xfId="0" applyFont="1" applyAlignment="1">
      <alignment wrapText="1"/>
    </xf>
    <xf numFmtId="0" fontId="6" fillId="0" borderId="0" xfId="0" applyFont="1" applyAlignment="1">
      <alignment horizontal="left" wrapText="1" indent="3"/>
    </xf>
    <xf numFmtId="173" fontId="6" fillId="0" borderId="0" xfId="0" applyNumberFormat="1" applyFont="1" applyAlignment="1">
      <alignment wrapText="1"/>
    </xf>
    <xf numFmtId="174" fontId="6" fillId="0" borderId="0" xfId="0" applyNumberFormat="1" applyFont="1" applyAlignment="1">
      <alignment wrapText="1"/>
    </xf>
    <xf numFmtId="175" fontId="6" fillId="0" borderId="0" xfId="0" applyNumberFormat="1" applyFont="1" applyAlignment="1">
      <alignment wrapText="1"/>
    </xf>
    <xf numFmtId="176" fontId="6" fillId="0" borderId="0" xfId="0" applyNumberFormat="1" applyFont="1" applyAlignment="1">
      <alignment wrapText="1"/>
    </xf>
    <xf numFmtId="0" fontId="1" fillId="0" borderId="0" xfId="0" applyFont="1" applyAlignment="1">
      <alignment horizontal="right" wrapText="1"/>
    </xf>
    <xf numFmtId="177" fontId="6" fillId="0" borderId="0" xfId="0" applyNumberFormat="1" applyFont="1" applyAlignment="1">
      <alignment horizontal="right" wrapText="1"/>
    </xf>
    <xf numFmtId="178" fontId="6" fillId="0" borderId="0" xfId="0" applyNumberFormat="1" applyFont="1" applyAlignment="1">
      <alignment horizontal="right" wrapText="1"/>
    </xf>
    <xf numFmtId="0" fontId="6" fillId="0" borderId="0" xfId="0" applyFont="1" applyAlignment="1">
      <alignment horizontal="left" vertical="center" wrapText="1" indent="3"/>
    </xf>
    <xf numFmtId="179" fontId="6" fillId="0" borderId="0" xfId="0" applyNumberFormat="1" applyFont="1" applyAlignment="1">
      <alignment wrapText="1"/>
    </xf>
    <xf numFmtId="180" fontId="6" fillId="0" borderId="0" xfId="0" applyNumberFormat="1" applyFont="1" applyAlignment="1">
      <alignment horizontal="right" wrapText="1"/>
    </xf>
    <xf numFmtId="181" fontId="6" fillId="0" borderId="0" xfId="0" applyNumberFormat="1" applyFont="1" applyAlignment="1">
      <alignment wrapText="1"/>
    </xf>
    <xf numFmtId="0" fontId="6" fillId="0" borderId="0" xfId="0" applyFont="1" applyAlignment="1">
      <alignment wrapText="1"/>
    </xf>
    <xf numFmtId="170" fontId="6" fillId="0" borderId="0" xfId="0" applyNumberFormat="1" applyFont="1" applyAlignment="1">
      <alignment wrapText="1"/>
    </xf>
    <xf numFmtId="170" fontId="6" fillId="0" borderId="1" xfId="0" applyNumberFormat="1" applyFont="1" applyBorder="1" applyAlignment="1">
      <alignment wrapText="1"/>
    </xf>
    <xf numFmtId="167" fontId="6" fillId="0" borderId="3" xfId="0" applyNumberFormat="1" applyFont="1" applyBorder="1" applyAlignment="1">
      <alignment wrapText="1"/>
    </xf>
    <xf numFmtId="168" fontId="6" fillId="0" borderId="0" xfId="0" applyNumberFormat="1" applyFont="1" applyAlignment="1">
      <alignment wrapText="1"/>
    </xf>
    <xf numFmtId="171" fontId="6" fillId="0" borderId="0" xfId="0" applyNumberFormat="1" applyFont="1" applyAlignment="1">
      <alignment wrapText="1"/>
    </xf>
    <xf numFmtId="0" fontId="6" fillId="0" borderId="0" xfId="0" applyFont="1" applyAlignment="1">
      <alignment wrapText="1"/>
    </xf>
    <xf numFmtId="0" fontId="6" fillId="0" borderId="4" xfId="0" applyFont="1" applyBorder="1" applyAlignment="1">
      <alignment horizontal="right" wrapText="1"/>
    </xf>
    <xf numFmtId="0" fontId="5" fillId="0" borderId="0" xfId="0" applyFont="1" applyAlignment="1">
      <alignment wrapText="1"/>
    </xf>
    <xf numFmtId="0" fontId="5" fillId="0" borderId="0" xfId="0" applyFont="1" applyAlignment="1">
      <alignment horizontal="center" wrapText="1"/>
    </xf>
    <xf numFmtId="164" fontId="5" fillId="0" borderId="1" xfId="0" applyNumberFormat="1" applyFont="1" applyBorder="1" applyAlignment="1">
      <alignment horizontal="center" wrapText="1"/>
    </xf>
    <xf numFmtId="0" fontId="6" fillId="0" borderId="0" xfId="0" applyFont="1" applyAlignment="1">
      <alignment horizontal="right" wrapText="1"/>
    </xf>
    <xf numFmtId="182" fontId="6" fillId="0" borderId="0" xfId="0" applyNumberFormat="1" applyFont="1" applyAlignment="1">
      <alignment wrapText="1"/>
    </xf>
    <xf numFmtId="166" fontId="6" fillId="0" borderId="7" xfId="0" applyNumberFormat="1" applyFont="1" applyBorder="1" applyAlignment="1">
      <alignment wrapText="1"/>
    </xf>
    <xf numFmtId="183" fontId="6" fillId="0" borderId="7" xfId="0" applyNumberFormat="1" applyFont="1" applyBorder="1" applyAlignment="1">
      <alignment wrapText="1"/>
    </xf>
    <xf numFmtId="0" fontId="5" fillId="0" borderId="0" xfId="0" applyFont="1" applyAlignment="1">
      <alignment wrapText="1"/>
    </xf>
    <xf numFmtId="0" fontId="6" fillId="0" borderId="2" xfId="0" applyFont="1" applyBorder="1" applyAlignment="1">
      <alignment wrapText="1"/>
    </xf>
    <xf numFmtId="0" fontId="6" fillId="0" borderId="2" xfId="0" applyFont="1" applyBorder="1" applyAlignment="1">
      <alignment wrapText="1"/>
    </xf>
    <xf numFmtId="183" fontId="6" fillId="0" borderId="0" xfId="0" applyNumberFormat="1" applyFont="1" applyAlignment="1">
      <alignment wrapText="1"/>
    </xf>
    <xf numFmtId="182" fontId="6" fillId="0" borderId="1" xfId="0" applyNumberFormat="1" applyFont="1" applyBorder="1" applyAlignment="1">
      <alignment wrapText="1"/>
    </xf>
    <xf numFmtId="14" fontId="6" fillId="0" borderId="2" xfId="0" applyNumberFormat="1" applyFont="1" applyBorder="1" applyAlignment="1">
      <alignment horizontal="left" wrapText="1"/>
    </xf>
    <xf numFmtId="184" fontId="6" fillId="0" borderId="0" xfId="0" applyNumberFormat="1" applyFont="1" applyAlignment="1">
      <alignment wrapText="1"/>
    </xf>
    <xf numFmtId="14" fontId="6" fillId="0" borderId="0" xfId="0" applyNumberFormat="1" applyFont="1" applyAlignment="1">
      <alignment horizontal="left" wrapText="1"/>
    </xf>
    <xf numFmtId="0" fontId="6" fillId="0" borderId="2" xfId="0" applyFont="1" applyBorder="1" applyAlignment="1">
      <alignment horizontal="left" wrapText="1"/>
    </xf>
    <xf numFmtId="0" fontId="1" fillId="0" borderId="2" xfId="0" applyFont="1" applyBorder="1" applyAlignment="1">
      <alignment wrapText="1"/>
    </xf>
    <xf numFmtId="0" fontId="6" fillId="0" borderId="2" xfId="0" applyFont="1" applyBorder="1" applyAlignment="1">
      <alignment horizontal="right" wrapText="1"/>
    </xf>
    <xf numFmtId="0" fontId="6" fillId="0" borderId="4" xfId="0" applyFont="1" applyBorder="1" applyAlignment="1">
      <alignment wrapText="1"/>
    </xf>
    <xf numFmtId="164" fontId="5" fillId="0" borderId="0" xfId="0" applyNumberFormat="1" applyFont="1" applyAlignment="1">
      <alignment horizontal="center" wrapText="1"/>
    </xf>
    <xf numFmtId="0" fontId="1" fillId="0" borderId="4" xfId="0" applyFont="1" applyBorder="1" applyAlignment="1">
      <alignment horizontal="left" wrapText="1"/>
    </xf>
    <xf numFmtId="0" fontId="7" fillId="0" borderId="0" xfId="0" applyFont="1" applyAlignment="1">
      <alignment horizontal="left" wrapText="1"/>
    </xf>
    <xf numFmtId="0" fontId="5" fillId="0" borderId="7" xfId="0" applyFont="1" applyBorder="1" applyAlignment="1">
      <alignment horizontal="center" wrapText="1"/>
    </xf>
    <xf numFmtId="164" fontId="5" fillId="0" borderId="7" xfId="0" applyNumberFormat="1" applyFont="1" applyBorder="1" applyAlignment="1">
      <alignment horizontal="center" wrapText="1"/>
    </xf>
    <xf numFmtId="0" fontId="8" fillId="0" borderId="0" xfId="0" applyFont="1" applyAlignment="1">
      <alignment horizontal="center" wrapText="1"/>
    </xf>
    <xf numFmtId="0" fontId="9" fillId="0" borderId="0" xfId="0" applyFont="1" applyAlignment="1">
      <alignment horizontal="left" wrapText="1"/>
    </xf>
    <xf numFmtId="0" fontId="6" fillId="0" borderId="0" xfId="0" applyFont="1" applyAlignment="1">
      <alignment horizontal="left" vertical="top" wrapText="1" indent="1"/>
    </xf>
    <xf numFmtId="0" fontId="6" fillId="0" borderId="0" xfId="0" applyFont="1" applyAlignment="1">
      <alignment horizontal="left" vertical="top" wrapText="1" indent="4"/>
    </xf>
    <xf numFmtId="0" fontId="9" fillId="0" borderId="0" xfId="0" applyFont="1" applyAlignment="1">
      <alignment horizontal="right" wrapText="1"/>
    </xf>
    <xf numFmtId="0" fontId="6" fillId="0" borderId="0" xfId="0" applyFont="1" applyAlignment="1">
      <alignment horizontal="left" wrapText="1" indent="6"/>
    </xf>
    <xf numFmtId="169" fontId="6" fillId="0" borderId="7" xfId="0" applyNumberFormat="1" applyFont="1" applyBorder="1" applyAlignment="1">
      <alignment wrapText="1"/>
    </xf>
    <xf numFmtId="170" fontId="6" fillId="0" borderId="7" xfId="0" applyNumberFormat="1" applyFont="1" applyBorder="1" applyAlignment="1">
      <alignment wrapText="1"/>
    </xf>
    <xf numFmtId="0" fontId="6" fillId="0" borderId="0" xfId="0" applyFont="1" applyAlignment="1">
      <alignment horizontal="left" vertical="top" wrapText="1" indent="2"/>
    </xf>
    <xf numFmtId="0" fontId="6" fillId="0" borderId="0" xfId="0" applyFont="1" applyAlignment="1">
      <alignment horizontal="left" wrapText="1" indent="2"/>
    </xf>
    <xf numFmtId="0" fontId="6" fillId="0" borderId="0" xfId="0" applyFont="1" applyAlignment="1">
      <alignment horizontal="left" vertical="top" wrapText="1" indent="6"/>
    </xf>
    <xf numFmtId="0" fontId="5" fillId="0" borderId="0" xfId="0" applyFont="1" applyAlignment="1">
      <alignment horizontal="center" wrapText="1"/>
    </xf>
    <xf numFmtId="0" fontId="0" fillId="0" borderId="0" xfId="0"/>
    <xf numFmtId="0" fontId="10" fillId="0" borderId="0" xfId="0" applyFont="1" applyAlignment="1">
      <alignment horizontal="center" vertical="center" wrapText="1"/>
    </xf>
    <xf numFmtId="0" fontId="10" fillId="0" borderId="0" xfId="0" applyFont="1" applyAlignment="1">
      <alignment vertic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Table)" xfId="1" xr:uid="{00000000-0005-0000-0000-000001000000}"/>
    <cellStyle name="Normal 2" xfId="2" xr:uid="{00000000-0005-0000-0000-000002000000}"/>
  </cellStyles>
  <dxfs count="2">
    <dxf>
      <fill>
        <patternFill patternType="solid">
          <bgColor rgb="FFCCEEFF"/>
        </patternFill>
      </fill>
    </dxf>
    <dxf>
      <fill>
        <patternFill patternType="solid">
          <bgColor rgb="FFFFFFFF"/>
        </patternFill>
      </fill>
    </dxf>
  </dxfs>
  <tableStyles count="1" defaultTableStyle="TableStyleMedium2" defaultPivotStyle="PivotStyleLight16">
    <tableStyle name="tableStyle1" pivot="0" count="2" xr9:uid="{00000000-0011-0000-FFFF-FFFF00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4" headerRowCount="0" totalsRowShown="0">
  <tableColumns count="1">
    <tableColumn id="1" xr3:uid="{00000000-0010-0000-0000-000001000000}" name="Column1"/>
  </tableColumns>
  <tableStyleInfo name="tableStyle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9"/>
  <sheetViews>
    <sheetView tabSelected="1" showRuler="0" workbookViewId="0">
      <pane xSplit="1" ySplit="8" topLeftCell="B9" activePane="bottomRight" state="frozen"/>
      <selection pane="topRight" activeCell="B1" sqref="B1"/>
      <selection pane="bottomLeft" activeCell="A9" sqref="A9"/>
      <selection pane="bottomRight" activeCell="B9" sqref="B9"/>
    </sheetView>
  </sheetViews>
  <sheetFormatPr defaultColWidth="13.7265625" defaultRowHeight="12.5" x14ac:dyDescent="0.25"/>
  <cols>
    <col min="1" max="1" width="58.54296875" customWidth="1"/>
    <col min="2" max="2" width="9.7265625" customWidth="1"/>
    <col min="3" max="3" width="0.26953125" customWidth="1"/>
    <col min="4" max="4" width="11.7265625" customWidth="1"/>
    <col min="5" max="5" width="0.26953125" customWidth="1"/>
    <col min="6" max="6" width="15.1796875" customWidth="1"/>
    <col min="7" max="7" width="0" hidden="1" customWidth="1"/>
    <col min="8" max="8" width="16" customWidth="1"/>
    <col min="9" max="9" width="0" hidden="1" customWidth="1"/>
    <col min="10" max="10" width="9.81640625" customWidth="1"/>
    <col min="11" max="11" width="0.26953125" customWidth="1"/>
    <col min="12" max="12" width="12.26953125" customWidth="1"/>
    <col min="13" max="13" width="0.453125" customWidth="1"/>
    <col min="14" max="14" width="21.81640625" customWidth="1"/>
  </cols>
  <sheetData>
    <row r="1" spans="1:14" ht="16.75" customHeight="1" x14ac:dyDescent="0.35">
      <c r="A1" s="92" t="s">
        <v>6</v>
      </c>
      <c r="B1" s="93"/>
      <c r="C1" s="93"/>
      <c r="D1" s="93"/>
      <c r="E1" s="93"/>
      <c r="F1" s="93"/>
      <c r="G1" s="93"/>
      <c r="H1" s="93"/>
      <c r="I1" s="93"/>
      <c r="J1" s="93"/>
      <c r="K1" s="93"/>
      <c r="L1" s="93"/>
      <c r="M1" s="93"/>
    </row>
    <row r="2" spans="1:14" ht="15.75" customHeight="1" x14ac:dyDescent="0.35">
      <c r="A2" s="92" t="s">
        <v>7</v>
      </c>
      <c r="B2" s="93"/>
      <c r="C2" s="93"/>
      <c r="D2" s="93"/>
      <c r="E2" s="93"/>
      <c r="F2" s="93"/>
      <c r="G2" s="93"/>
      <c r="H2" s="93"/>
      <c r="I2" s="93"/>
      <c r="J2" s="93"/>
      <c r="K2" s="93"/>
      <c r="L2" s="93"/>
      <c r="M2" s="93"/>
    </row>
    <row r="3" spans="1:14" ht="16.75" customHeight="1" x14ac:dyDescent="0.35">
      <c r="A3" s="92" t="s">
        <v>8</v>
      </c>
      <c r="B3" s="93"/>
      <c r="C3" s="93"/>
      <c r="D3" s="93"/>
      <c r="E3" s="93"/>
      <c r="F3" s="93"/>
      <c r="G3" s="93"/>
      <c r="H3" s="93"/>
      <c r="I3" s="93"/>
      <c r="J3" s="93"/>
      <c r="K3" s="93"/>
      <c r="L3" s="93"/>
      <c r="M3" s="93"/>
    </row>
    <row r="4" spans="1:14" ht="29.15" customHeight="1" x14ac:dyDescent="0.35">
      <c r="A4" s="92" t="s">
        <v>9</v>
      </c>
      <c r="B4" s="93"/>
      <c r="C4" s="93"/>
      <c r="D4" s="93"/>
      <c r="E4" s="93"/>
      <c r="F4" s="93"/>
      <c r="G4" s="93"/>
      <c r="H4" s="93"/>
      <c r="I4" s="93"/>
      <c r="J4" s="93"/>
      <c r="K4" s="93"/>
      <c r="L4" s="93"/>
      <c r="M4" s="93"/>
    </row>
    <row r="5" spans="1:14" ht="13.4" customHeight="1" x14ac:dyDescent="0.25"/>
    <row r="6" spans="1:14" ht="25.9" customHeight="1" x14ac:dyDescent="0.35">
      <c r="B6" s="92" t="s">
        <v>5</v>
      </c>
      <c r="C6" s="93"/>
      <c r="D6" s="93"/>
      <c r="E6" s="93"/>
      <c r="F6" s="93"/>
      <c r="G6" s="93"/>
      <c r="H6" s="93"/>
      <c r="I6" s="93"/>
      <c r="J6" s="93"/>
      <c r="K6" s="93"/>
      <c r="L6" s="93"/>
      <c r="N6" s="2" t="s">
        <v>10</v>
      </c>
    </row>
    <row r="7" spans="1:14" ht="22.5" customHeight="1" x14ac:dyDescent="0.35">
      <c r="B7" s="2" t="s">
        <v>0</v>
      </c>
      <c r="D7" s="2" t="s">
        <v>4</v>
      </c>
      <c r="F7" s="2" t="s">
        <v>3</v>
      </c>
      <c r="H7" s="2" t="s">
        <v>2</v>
      </c>
      <c r="J7" s="2" t="s">
        <v>0</v>
      </c>
      <c r="L7" s="2" t="s">
        <v>4</v>
      </c>
      <c r="N7" s="2" t="s">
        <v>3</v>
      </c>
    </row>
    <row r="8" spans="1:14" ht="16.75" customHeight="1" x14ac:dyDescent="0.35">
      <c r="B8" s="3">
        <v>2020</v>
      </c>
      <c r="D8" s="3">
        <v>2020</v>
      </c>
      <c r="F8" s="3">
        <v>2019</v>
      </c>
      <c r="H8" s="3">
        <v>2019</v>
      </c>
      <c r="J8" s="3">
        <v>2019</v>
      </c>
      <c r="L8" s="3">
        <v>2019</v>
      </c>
      <c r="N8" s="4" t="s">
        <v>11</v>
      </c>
    </row>
    <row r="9" spans="1:14" ht="16.75" customHeight="1" x14ac:dyDescent="0.35">
      <c r="A9" s="5" t="s">
        <v>12</v>
      </c>
      <c r="B9" s="6">
        <v>1444500000</v>
      </c>
      <c r="D9" s="7">
        <v>1444.6</v>
      </c>
      <c r="F9" s="7">
        <v>1384.2</v>
      </c>
      <c r="H9" s="7">
        <v>1263.0999999999999</v>
      </c>
      <c r="J9" s="7">
        <v>1202.5</v>
      </c>
      <c r="L9" s="7">
        <v>1140.2</v>
      </c>
      <c r="N9" s="7">
        <v>4990</v>
      </c>
    </row>
    <row r="10" spans="1:14" ht="16.75" customHeight="1" x14ac:dyDescent="0.35">
      <c r="A10" s="5" t="s">
        <v>13</v>
      </c>
      <c r="B10" s="9">
        <v>100000</v>
      </c>
      <c r="D10" s="10">
        <v>0.2</v>
      </c>
      <c r="F10" s="10">
        <v>0.1</v>
      </c>
      <c r="H10" s="10">
        <v>0</v>
      </c>
      <c r="J10" s="10">
        <v>0.8</v>
      </c>
      <c r="L10" s="10">
        <v>0.2</v>
      </c>
      <c r="N10" s="10">
        <v>1.1000000000000001</v>
      </c>
    </row>
    <row r="11" spans="1:14" ht="16.75" customHeight="1" x14ac:dyDescent="0.35">
      <c r="A11" s="5" t="s">
        <v>14</v>
      </c>
      <c r="B11" s="11">
        <v>1444600000</v>
      </c>
      <c r="C11" s="26"/>
      <c r="D11" s="12">
        <f>SUM(D9:D10)</f>
        <v>1444.8</v>
      </c>
      <c r="F11" s="12">
        <f>SUM(F9:F10)</f>
        <v>1384.3</v>
      </c>
      <c r="H11" s="12">
        <f>SUM(H9:H10)</f>
        <v>1263.0999999999999</v>
      </c>
      <c r="J11" s="12">
        <f>SUM(J9:J10)</f>
        <v>1203.3</v>
      </c>
      <c r="L11" s="12">
        <f>SUM(L9:L10)</f>
        <v>1140.4000000000001</v>
      </c>
      <c r="N11" s="12">
        <f>SUM(N9:N10)</f>
        <v>4991.1000000000004</v>
      </c>
    </row>
    <row r="12" spans="1:14" ht="25.9" customHeight="1" x14ac:dyDescent="0.35">
      <c r="A12" s="5" t="s">
        <v>15</v>
      </c>
      <c r="B12" s="13"/>
      <c r="D12" s="13"/>
    </row>
    <row r="13" spans="1:14" ht="25.9" customHeight="1" x14ac:dyDescent="0.35">
      <c r="A13" s="5" t="s">
        <v>16</v>
      </c>
      <c r="B13" s="14">
        <v>144900000</v>
      </c>
      <c r="D13" s="15">
        <v>111.7</v>
      </c>
      <c r="F13" s="15">
        <v>114.3</v>
      </c>
      <c r="H13" s="15">
        <v>95.2</v>
      </c>
      <c r="J13" s="15">
        <v>99.2</v>
      </c>
      <c r="L13" s="15">
        <v>85.8</v>
      </c>
      <c r="N13" s="15">
        <v>394.5</v>
      </c>
    </row>
    <row r="14" spans="1:14" ht="16.75" customHeight="1" x14ac:dyDescent="0.35">
      <c r="A14" s="16" t="s">
        <v>17</v>
      </c>
      <c r="B14" s="14">
        <v>221100000</v>
      </c>
      <c r="D14" s="15">
        <v>200.9</v>
      </c>
      <c r="F14" s="15">
        <v>269.60000000000002</v>
      </c>
      <c r="H14" s="15">
        <v>232.9</v>
      </c>
      <c r="J14" s="15">
        <v>187.6</v>
      </c>
      <c r="L14" s="15">
        <v>195.9</v>
      </c>
      <c r="N14" s="15">
        <v>886</v>
      </c>
    </row>
    <row r="15" spans="1:14" ht="16.75" customHeight="1" x14ac:dyDescent="0.35">
      <c r="A15" s="5" t="s">
        <v>18</v>
      </c>
      <c r="B15" s="14">
        <v>301400000</v>
      </c>
      <c r="D15" s="15">
        <v>319.89999999999998</v>
      </c>
      <c r="F15" s="15">
        <v>381</v>
      </c>
      <c r="H15" s="15">
        <v>299.3</v>
      </c>
      <c r="J15" s="15">
        <v>299.3</v>
      </c>
      <c r="L15" s="15">
        <v>281.5</v>
      </c>
      <c r="N15" s="15">
        <v>1261.0999999999999</v>
      </c>
    </row>
    <row r="16" spans="1:14" ht="16.75" customHeight="1" x14ac:dyDescent="0.35">
      <c r="A16" s="5" t="s">
        <v>19</v>
      </c>
      <c r="B16" s="14">
        <v>0</v>
      </c>
      <c r="D16" s="15">
        <v>0</v>
      </c>
      <c r="F16" s="15">
        <v>0</v>
      </c>
      <c r="H16" s="15">
        <v>0</v>
      </c>
      <c r="J16" s="15">
        <v>-4.0999999999999996</v>
      </c>
      <c r="L16" s="15">
        <v>0</v>
      </c>
      <c r="N16" s="15">
        <v>-4.0999999999999996</v>
      </c>
    </row>
    <row r="17" spans="1:14" ht="16.75" customHeight="1" x14ac:dyDescent="0.35">
      <c r="A17" s="16" t="s">
        <v>20</v>
      </c>
      <c r="B17" s="14">
        <v>4600000</v>
      </c>
      <c r="D17" s="15">
        <v>38.1</v>
      </c>
      <c r="F17" s="15">
        <v>0</v>
      </c>
      <c r="H17" s="15">
        <v>0</v>
      </c>
      <c r="J17" s="15">
        <v>0</v>
      </c>
      <c r="L17" s="15">
        <v>0</v>
      </c>
      <c r="N17" s="15">
        <v>0</v>
      </c>
    </row>
    <row r="18" spans="1:14" ht="16.75" customHeight="1" x14ac:dyDescent="0.35">
      <c r="A18" s="5" t="s">
        <v>21</v>
      </c>
      <c r="B18" s="14">
        <v>0</v>
      </c>
      <c r="D18" s="15">
        <v>-0.8</v>
      </c>
      <c r="F18" s="15">
        <v>0.1</v>
      </c>
      <c r="H18" s="15">
        <v>0.3</v>
      </c>
      <c r="J18" s="15">
        <v>2.5</v>
      </c>
      <c r="L18" s="15">
        <v>9.1</v>
      </c>
      <c r="N18" s="15">
        <v>12</v>
      </c>
    </row>
    <row r="19" spans="1:14" ht="16.75" customHeight="1" x14ac:dyDescent="0.35">
      <c r="A19" s="5" t="s">
        <v>22</v>
      </c>
      <c r="B19" s="14">
        <v>15800000</v>
      </c>
      <c r="D19" s="15">
        <v>5.8</v>
      </c>
      <c r="F19" s="15">
        <v>4.4000000000000004</v>
      </c>
      <c r="H19" s="15">
        <v>29.8</v>
      </c>
      <c r="J19" s="15">
        <v>6.1</v>
      </c>
      <c r="L19" s="15">
        <v>-28.7</v>
      </c>
      <c r="N19" s="15">
        <v>11.6</v>
      </c>
    </row>
    <row r="20" spans="1:14" ht="16.75" customHeight="1" x14ac:dyDescent="0.35">
      <c r="A20" s="5" t="s">
        <v>23</v>
      </c>
      <c r="B20" s="14">
        <v>73700000</v>
      </c>
      <c r="D20" s="15">
        <v>73.7</v>
      </c>
      <c r="F20" s="15">
        <v>73.900000000000006</v>
      </c>
      <c r="H20" s="15">
        <v>75.599999999999994</v>
      </c>
      <c r="J20" s="15">
        <v>80.099999999999994</v>
      </c>
      <c r="L20" s="15">
        <v>80</v>
      </c>
      <c r="N20" s="15">
        <v>309.60000000000002</v>
      </c>
    </row>
    <row r="21" spans="1:14" ht="16.75" customHeight="1" x14ac:dyDescent="0.35">
      <c r="A21" s="5" t="s">
        <v>24</v>
      </c>
      <c r="B21" s="14">
        <v>2053300000</v>
      </c>
      <c r="D21" s="15">
        <v>0</v>
      </c>
      <c r="F21" s="15">
        <v>0</v>
      </c>
      <c r="H21" s="15">
        <v>0</v>
      </c>
      <c r="J21" s="15">
        <v>0</v>
      </c>
      <c r="L21" s="15">
        <v>0</v>
      </c>
      <c r="N21" s="15">
        <v>0</v>
      </c>
    </row>
    <row r="22" spans="1:14" ht="16.75" customHeight="1" x14ac:dyDescent="0.35">
      <c r="A22" s="5" t="s">
        <v>25</v>
      </c>
      <c r="B22" s="9">
        <v>2814800000</v>
      </c>
      <c r="D22" s="10">
        <f>SUM(D13:D21)</f>
        <v>749.30000000000007</v>
      </c>
      <c r="F22" s="10">
        <f>SUM(F13:F21)</f>
        <v>843.30000000000007</v>
      </c>
      <c r="H22" s="10">
        <f>SUM(H13:H21)</f>
        <v>733.1</v>
      </c>
      <c r="J22" s="10">
        <f>SUM(J13:J21)</f>
        <v>670.7</v>
      </c>
      <c r="L22" s="10">
        <f>SUM(L13:L21)</f>
        <v>623.6</v>
      </c>
      <c r="N22" s="10">
        <f>SUM(N13:N21)</f>
        <v>2870.7</v>
      </c>
    </row>
    <row r="23" spans="1:14" ht="16.75" customHeight="1" x14ac:dyDescent="0.35">
      <c r="A23" s="5" t="s">
        <v>26</v>
      </c>
      <c r="B23" s="11">
        <v>-1370200000</v>
      </c>
      <c r="D23" s="12">
        <f>D11-D22</f>
        <v>695.49999999999989</v>
      </c>
      <c r="F23" s="12">
        <f>F11-F22</f>
        <v>540.99999999999989</v>
      </c>
      <c r="H23" s="12">
        <f>H11-H22</f>
        <v>529.99999999999989</v>
      </c>
      <c r="J23" s="12">
        <f>J11-J22</f>
        <v>532.59999999999991</v>
      </c>
      <c r="L23" s="12">
        <f>L11-L22</f>
        <v>516.80000000000007</v>
      </c>
      <c r="N23" s="12">
        <f>N11-N22</f>
        <v>2120.4000000000005</v>
      </c>
    </row>
    <row r="24" spans="1:14" ht="16.75" customHeight="1" x14ac:dyDescent="0.35">
      <c r="A24" s="5" t="s">
        <v>27</v>
      </c>
      <c r="B24" s="13"/>
    </row>
    <row r="25" spans="1:14" ht="16.75" customHeight="1" x14ac:dyDescent="0.35">
      <c r="A25" s="5" t="s">
        <v>28</v>
      </c>
      <c r="B25" s="14">
        <v>41500000</v>
      </c>
      <c r="D25" s="15">
        <v>-5.2</v>
      </c>
      <c r="F25" s="15">
        <v>49.7</v>
      </c>
      <c r="H25" s="15">
        <v>23</v>
      </c>
      <c r="J25" s="15">
        <v>-14.9</v>
      </c>
      <c r="L25" s="15">
        <v>42.5</v>
      </c>
      <c r="N25" s="15">
        <v>100.3</v>
      </c>
    </row>
    <row r="26" spans="1:14" ht="16.75" customHeight="1" x14ac:dyDescent="0.35">
      <c r="A26" s="16" t="s">
        <v>29</v>
      </c>
      <c r="B26" s="14">
        <v>-23600000</v>
      </c>
      <c r="D26" s="15">
        <v>-25.8</v>
      </c>
      <c r="F26" s="15">
        <v>-21.7</v>
      </c>
      <c r="H26" s="15">
        <v>-17.899999999999999</v>
      </c>
      <c r="J26" s="15">
        <v>-18.3</v>
      </c>
      <c r="L26" s="15">
        <v>-19.899999999999999</v>
      </c>
      <c r="N26" s="15">
        <v>-77.8</v>
      </c>
    </row>
    <row r="27" spans="1:14" ht="16.75" customHeight="1" x14ac:dyDescent="0.35">
      <c r="A27" s="5" t="s">
        <v>30</v>
      </c>
      <c r="B27" s="9">
        <v>200000</v>
      </c>
      <c r="D27" s="10">
        <v>-0.9</v>
      </c>
      <c r="F27" s="10">
        <v>33</v>
      </c>
      <c r="H27" s="10">
        <v>0.4</v>
      </c>
      <c r="J27" s="10">
        <v>0.1</v>
      </c>
      <c r="L27" s="10">
        <v>2.4</v>
      </c>
      <c r="N27" s="10">
        <v>35.9</v>
      </c>
    </row>
    <row r="28" spans="1:14" ht="16.75" customHeight="1" x14ac:dyDescent="0.35">
      <c r="A28" s="5" t="s">
        <v>31</v>
      </c>
      <c r="B28" s="11">
        <v>-1352100000</v>
      </c>
      <c r="D28" s="12">
        <f>D23+SUM(D25:D27)</f>
        <v>663.59999999999991</v>
      </c>
      <c r="F28" s="12">
        <f>F23+SUM(F25:F27)</f>
        <v>601.99999999999989</v>
      </c>
      <c r="H28" s="12">
        <f>H23+SUM(H25:H27)</f>
        <v>535.49999999999989</v>
      </c>
      <c r="J28" s="12">
        <f>J23+SUM(J25:J27)</f>
        <v>499.49999999999989</v>
      </c>
      <c r="L28" s="12">
        <f>L23+SUM(L25:L27)</f>
        <v>541.80000000000007</v>
      </c>
      <c r="N28" s="12">
        <f>N23+SUM(N25:N27)</f>
        <v>2178.8000000000006</v>
      </c>
    </row>
    <row r="29" spans="1:14" ht="16.75" customHeight="1" x14ac:dyDescent="0.35">
      <c r="A29" s="5" t="s">
        <v>32</v>
      </c>
      <c r="B29" s="9">
        <v>-284000000</v>
      </c>
      <c r="D29" s="10">
        <v>106</v>
      </c>
      <c r="F29" s="10">
        <v>-287</v>
      </c>
      <c r="H29" s="10">
        <v>67.900000000000006</v>
      </c>
      <c r="J29" s="10">
        <v>39.700000000000003</v>
      </c>
      <c r="L29" s="10">
        <v>-46.1</v>
      </c>
      <c r="N29" s="10">
        <v>-225.5</v>
      </c>
    </row>
    <row r="30" spans="1:14" ht="16.75" customHeight="1" x14ac:dyDescent="0.35">
      <c r="A30" s="5" t="s">
        <v>33</v>
      </c>
      <c r="B30" s="17">
        <v>-1068100000</v>
      </c>
      <c r="D30" s="18">
        <f>D28-D29</f>
        <v>557.59999999999991</v>
      </c>
      <c r="F30" s="18">
        <f>F28-F29</f>
        <v>888.99999999999989</v>
      </c>
      <c r="H30" s="18">
        <f>H28-H29</f>
        <v>467.59999999999991</v>
      </c>
      <c r="J30" s="18">
        <f>J28-J29</f>
        <v>459.7999999999999</v>
      </c>
      <c r="L30" s="18">
        <f>L28-L29</f>
        <v>587.90000000000009</v>
      </c>
      <c r="N30" s="18">
        <f>N28-N29</f>
        <v>2404.3000000000006</v>
      </c>
    </row>
    <row r="31" spans="1:14" ht="16.75" customHeight="1" x14ac:dyDescent="0.35">
      <c r="A31" s="5"/>
      <c r="B31" s="19"/>
      <c r="D31" s="19"/>
      <c r="F31" s="19"/>
      <c r="H31" s="19"/>
      <c r="J31" s="19"/>
      <c r="L31" s="19"/>
      <c r="N31" s="19"/>
    </row>
    <row r="32" spans="1:14" ht="16.75" customHeight="1" x14ac:dyDescent="0.35">
      <c r="A32" s="5" t="s">
        <v>34</v>
      </c>
      <c r="B32" s="13"/>
      <c r="D32" s="13"/>
    </row>
    <row r="33" spans="1:14" ht="16.75" customHeight="1" x14ac:dyDescent="0.35">
      <c r="A33" s="5" t="s">
        <v>35</v>
      </c>
      <c r="B33" s="20">
        <v>-4.8417951042611103</v>
      </c>
      <c r="D33" s="20">
        <f>D30/D36</f>
        <v>2.5162454873646207</v>
      </c>
      <c r="F33" s="20">
        <f>F30/F36</f>
        <v>4.0171712607320371</v>
      </c>
      <c r="H33" s="20">
        <f>H30/H36</f>
        <v>2.0940438871473348</v>
      </c>
      <c r="J33" s="20">
        <f>J30/J36</f>
        <v>2.0508474576271185</v>
      </c>
      <c r="L33" s="20">
        <f>L30/L36</f>
        <v>2.6268990169794462</v>
      </c>
      <c r="N33" s="20">
        <f>N30/N36</f>
        <v>10.771953405017925</v>
      </c>
    </row>
    <row r="34" spans="1:14" ht="16.75" customHeight="1" x14ac:dyDescent="0.35">
      <c r="A34" s="5" t="s">
        <v>36</v>
      </c>
      <c r="B34" s="21">
        <v>-4.8417951042611103</v>
      </c>
      <c r="D34" s="21">
        <f>D30/D37</f>
        <v>2.5049415992812216</v>
      </c>
      <c r="F34" s="21">
        <f>F30/F37</f>
        <v>3.9955056179775275</v>
      </c>
      <c r="H34" s="21">
        <f>H30/H37</f>
        <v>2.082850779510022</v>
      </c>
      <c r="J34" s="21">
        <f>J30/J37</f>
        <v>2.038120567375886</v>
      </c>
      <c r="L34" s="21">
        <f>L30/L37</f>
        <v>2.6070953436807098</v>
      </c>
      <c r="N34" s="21">
        <f>N30/N37</f>
        <v>10.6952846975089</v>
      </c>
    </row>
    <row r="35" spans="1:14" ht="16.75" customHeight="1" x14ac:dyDescent="0.35">
      <c r="A35" s="5" t="s">
        <v>37</v>
      </c>
      <c r="B35" s="19"/>
      <c r="D35" s="19"/>
      <c r="F35" s="19"/>
      <c r="H35" s="19"/>
      <c r="J35" s="19"/>
      <c r="L35" s="19"/>
      <c r="N35" s="19"/>
    </row>
    <row r="36" spans="1:14" ht="16.75" customHeight="1" x14ac:dyDescent="0.35">
      <c r="A36" s="5" t="s">
        <v>35</v>
      </c>
      <c r="B36" s="22">
        <v>220600000</v>
      </c>
      <c r="D36" s="23">
        <v>221.6</v>
      </c>
      <c r="F36" s="23">
        <v>221.3</v>
      </c>
      <c r="H36" s="23">
        <v>223.3</v>
      </c>
      <c r="J36" s="23">
        <v>224.2</v>
      </c>
      <c r="L36" s="23">
        <v>223.8</v>
      </c>
      <c r="N36" s="23">
        <v>223.2</v>
      </c>
    </row>
    <row r="37" spans="1:14" ht="15.75" customHeight="1" x14ac:dyDescent="0.35">
      <c r="A37" s="5" t="s">
        <v>36</v>
      </c>
      <c r="B37" s="24">
        <v>220600000</v>
      </c>
      <c r="D37" s="25">
        <v>222.6</v>
      </c>
      <c r="F37" s="25">
        <v>222.5</v>
      </c>
      <c r="H37" s="25">
        <v>224.5</v>
      </c>
      <c r="J37" s="25">
        <v>225.6</v>
      </c>
      <c r="L37" s="25">
        <v>225.5</v>
      </c>
      <c r="N37" s="25">
        <v>224.8</v>
      </c>
    </row>
    <row r="38" spans="1:14" ht="13.5" thickTop="1" x14ac:dyDescent="0.3">
      <c r="B38" s="27"/>
      <c r="D38" s="27"/>
      <c r="F38" s="27"/>
      <c r="H38" s="27"/>
      <c r="J38" s="27"/>
      <c r="L38" s="27"/>
      <c r="N38" s="27"/>
    </row>
    <row r="39" spans="1:14" ht="44.5" customHeight="1" x14ac:dyDescent="0.25">
      <c r="A39" s="94" t="s">
        <v>152</v>
      </c>
      <c r="B39" s="94"/>
      <c r="C39" s="94"/>
      <c r="D39" s="94"/>
      <c r="E39" s="94"/>
      <c r="F39" s="94"/>
      <c r="G39" s="94"/>
      <c r="H39" s="94"/>
      <c r="I39" s="94"/>
      <c r="J39" s="94"/>
      <c r="K39" s="94"/>
      <c r="L39" s="94"/>
      <c r="M39" s="94"/>
      <c r="N39" s="94"/>
    </row>
  </sheetData>
  <mergeCells count="6">
    <mergeCell ref="A39:N39"/>
    <mergeCell ref="B6:L6"/>
    <mergeCell ref="A3:M3"/>
    <mergeCell ref="A4:M4"/>
    <mergeCell ref="A1:M1"/>
    <mergeCell ref="A2:M2"/>
  </mergeCells>
  <pageMargins left="0.75" right="0.75" top="1" bottom="1" header="0.5" footer="0.5"/>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3"/>
  <sheetViews>
    <sheetView workbookViewId="0">
      <pane ySplit="9" topLeftCell="A10" activePane="bottomLeft" state="frozen"/>
      <selection pane="bottomLeft" activeCell="A44" sqref="A44:L44"/>
    </sheetView>
  </sheetViews>
  <sheetFormatPr defaultColWidth="13.7265625" defaultRowHeight="12.5" x14ac:dyDescent="0.25"/>
  <cols>
    <col min="1" max="1" width="42.1796875" customWidth="1"/>
    <col min="2" max="2" width="10.81640625" customWidth="1"/>
    <col min="3" max="3" width="0" hidden="1" customWidth="1"/>
    <col min="4" max="4" width="11.453125" customWidth="1"/>
    <col min="5" max="5" width="0" hidden="1" customWidth="1"/>
    <col min="6" max="6" width="14.1796875" customWidth="1"/>
    <col min="7" max="7" width="0" hidden="1" customWidth="1"/>
    <col min="8" max="8" width="16.26953125" customWidth="1"/>
    <col min="9" max="9" width="0" hidden="1" customWidth="1"/>
    <col min="10" max="10" width="11.1796875" customWidth="1"/>
    <col min="11" max="11" width="0.26953125" customWidth="1"/>
    <col min="12" max="12" width="11.1796875" customWidth="1"/>
    <col min="13" max="13" width="7.7265625" customWidth="1"/>
    <col min="14" max="14" width="12.1796875" customWidth="1"/>
    <col min="15" max="15" width="1.26953125" customWidth="1"/>
    <col min="16" max="16" width="8.81640625" customWidth="1"/>
    <col min="17" max="17" width="0.1796875" customWidth="1"/>
    <col min="18" max="18" width="8.7265625" customWidth="1"/>
    <col min="19" max="20" width="5.7265625" customWidth="1"/>
  </cols>
  <sheetData>
    <row r="1" spans="1:19" ht="16.75" customHeight="1" x14ac:dyDescent="0.35">
      <c r="A1" s="92" t="s">
        <v>6</v>
      </c>
      <c r="B1" s="93"/>
      <c r="C1" s="93"/>
      <c r="D1" s="93"/>
      <c r="E1" s="93"/>
      <c r="F1" s="93"/>
      <c r="G1" s="93"/>
      <c r="H1" s="93"/>
      <c r="I1" s="93"/>
      <c r="J1" s="93"/>
      <c r="K1" s="93"/>
      <c r="L1" s="93"/>
      <c r="N1" s="93"/>
      <c r="O1" s="93"/>
      <c r="P1" s="93"/>
      <c r="Q1" s="93"/>
      <c r="R1" s="93"/>
      <c r="S1" s="93"/>
    </row>
    <row r="2" spans="1:19" ht="16.75" customHeight="1" x14ac:dyDescent="0.35">
      <c r="A2" s="92" t="s">
        <v>38</v>
      </c>
      <c r="B2" s="93"/>
      <c r="C2" s="93"/>
      <c r="D2" s="93"/>
      <c r="E2" s="93"/>
      <c r="F2" s="93"/>
      <c r="G2" s="93"/>
      <c r="H2" s="93"/>
      <c r="I2" s="93"/>
      <c r="J2" s="93"/>
      <c r="K2" s="93"/>
      <c r="L2" s="93"/>
      <c r="N2" s="93"/>
      <c r="O2" s="93"/>
      <c r="P2" s="93"/>
      <c r="Q2" s="93"/>
      <c r="R2" s="93"/>
      <c r="S2" s="93"/>
    </row>
    <row r="3" spans="1:19" ht="16.75" customHeight="1" x14ac:dyDescent="0.35">
      <c r="A3" s="92" t="s">
        <v>8</v>
      </c>
      <c r="B3" s="93"/>
      <c r="C3" s="93"/>
      <c r="D3" s="93"/>
      <c r="E3" s="93"/>
      <c r="F3" s="93"/>
      <c r="G3" s="93"/>
      <c r="H3" s="93"/>
      <c r="I3" s="93"/>
      <c r="J3" s="93"/>
      <c r="K3" s="93"/>
      <c r="L3" s="93"/>
    </row>
    <row r="4" spans="1:19" ht="16.75" customHeight="1" x14ac:dyDescent="0.35">
      <c r="A4" s="92" t="s">
        <v>9</v>
      </c>
      <c r="B4" s="93"/>
      <c r="C4" s="93"/>
      <c r="D4" s="93"/>
      <c r="E4" s="93"/>
      <c r="F4" s="93"/>
      <c r="G4" s="93"/>
      <c r="H4" s="93"/>
      <c r="I4" s="93"/>
      <c r="J4" s="93"/>
      <c r="K4" s="93"/>
      <c r="L4" s="93"/>
    </row>
    <row r="5" spans="1:19" ht="10" customHeight="1" x14ac:dyDescent="0.25"/>
    <row r="6" spans="1:19" ht="16.75" customHeight="1" x14ac:dyDescent="0.35">
      <c r="B6" s="92" t="s">
        <v>5</v>
      </c>
      <c r="C6" s="93"/>
      <c r="D6" s="93"/>
      <c r="E6" s="93"/>
      <c r="F6" s="92"/>
      <c r="G6" s="93"/>
      <c r="H6" s="93"/>
      <c r="I6" s="93"/>
      <c r="J6" s="93"/>
      <c r="K6" s="93"/>
      <c r="L6" s="93"/>
    </row>
    <row r="7" spans="1:19" ht="27.65" customHeight="1" x14ac:dyDescent="0.35">
      <c r="B7" s="28" t="s">
        <v>0</v>
      </c>
      <c r="D7" s="2" t="s">
        <v>4</v>
      </c>
      <c r="F7" s="2" t="s">
        <v>3</v>
      </c>
      <c r="H7" s="2" t="s">
        <v>2</v>
      </c>
      <c r="J7" s="28" t="s">
        <v>0</v>
      </c>
      <c r="K7" s="28"/>
      <c r="L7" s="28" t="s">
        <v>4</v>
      </c>
    </row>
    <row r="8" spans="1:19" ht="16.75" customHeight="1" x14ac:dyDescent="0.35">
      <c r="B8" s="29">
        <f>'Statement of Operations'!$B$8</f>
        <v>2020</v>
      </c>
      <c r="D8" s="29">
        <f>'Statement of Operations'!$D$8</f>
        <v>2020</v>
      </c>
      <c r="F8" s="29">
        <v>2019</v>
      </c>
      <c r="H8" s="29">
        <v>2019</v>
      </c>
      <c r="J8" s="30">
        <v>2019</v>
      </c>
      <c r="K8" s="28"/>
      <c r="L8" s="30">
        <v>2019</v>
      </c>
    </row>
    <row r="9" spans="1:19" ht="15.75" customHeight="1" x14ac:dyDescent="0.35">
      <c r="A9" s="13" t="s">
        <v>39</v>
      </c>
      <c r="B9" s="31">
        <f>'Statement of Operations'!B30</f>
        <v>-1068100000</v>
      </c>
      <c r="D9" s="32">
        <f>'Statement of Operations'!D30</f>
        <v>557.59999999999991</v>
      </c>
      <c r="F9" s="32">
        <f>'Statement of Operations'!F30</f>
        <v>888.99999999999989</v>
      </c>
      <c r="H9" s="32">
        <f>'Statement of Operations'!H30</f>
        <v>467.59999999999991</v>
      </c>
      <c r="J9" s="33">
        <f>'Statement of Operations'!J30</f>
        <v>459.7999999999999</v>
      </c>
      <c r="L9" s="32">
        <f>'Statement of Operations'!L30</f>
        <v>587.90000000000009</v>
      </c>
    </row>
    <row r="10" spans="1:19" ht="16.75" customHeight="1" x14ac:dyDescent="0.35">
      <c r="A10" s="34" t="s">
        <v>40</v>
      </c>
      <c r="B10" s="13"/>
      <c r="I10" s="35"/>
    </row>
    <row r="11" spans="1:19" ht="16.75" customHeight="1" x14ac:dyDescent="0.35">
      <c r="A11" s="34" t="s">
        <v>41</v>
      </c>
      <c r="B11" s="13"/>
      <c r="I11" s="36"/>
    </row>
    <row r="12" spans="1:19" ht="16.75" customHeight="1" x14ac:dyDescent="0.35">
      <c r="A12" s="37" t="s">
        <v>42</v>
      </c>
      <c r="B12" s="14">
        <v>3100000</v>
      </c>
      <c r="D12" s="15">
        <v>3.1</v>
      </c>
      <c r="F12" s="15">
        <v>3.5</v>
      </c>
      <c r="H12" s="15">
        <v>3.4</v>
      </c>
      <c r="I12" s="36"/>
      <c r="J12" s="38">
        <v>3.5</v>
      </c>
      <c r="L12" s="39">
        <v>3.7</v>
      </c>
    </row>
    <row r="13" spans="1:19" ht="27.65" hidden="1" customHeight="1" x14ac:dyDescent="0.35">
      <c r="A13" s="37" t="s">
        <v>43</v>
      </c>
      <c r="B13" s="40">
        <v>0</v>
      </c>
      <c r="D13" s="15">
        <v>0</v>
      </c>
      <c r="F13" s="15">
        <v>0</v>
      </c>
      <c r="H13" s="15">
        <v>0</v>
      </c>
      <c r="I13" s="35"/>
      <c r="J13" s="41">
        <v>0</v>
      </c>
      <c r="L13" s="41">
        <v>0</v>
      </c>
    </row>
    <row r="14" spans="1:19" ht="16.75" hidden="1" customHeight="1" x14ac:dyDescent="0.35">
      <c r="A14" s="37" t="s">
        <v>44</v>
      </c>
      <c r="B14" s="40">
        <v>0</v>
      </c>
      <c r="D14" s="15">
        <v>0</v>
      </c>
      <c r="F14" s="15">
        <v>0</v>
      </c>
      <c r="H14" s="15">
        <v>0</v>
      </c>
      <c r="I14" s="42"/>
      <c r="J14" s="43">
        <v>0</v>
      </c>
      <c r="L14" s="43">
        <v>0</v>
      </c>
    </row>
    <row r="15" spans="1:19" ht="16.75" customHeight="1" x14ac:dyDescent="0.35">
      <c r="A15" s="34" t="s">
        <v>45</v>
      </c>
      <c r="B15" s="13"/>
      <c r="I15" s="42"/>
    </row>
    <row r="16" spans="1:19" ht="15.75" customHeight="1" x14ac:dyDescent="0.35">
      <c r="A16" s="37" t="s">
        <v>42</v>
      </c>
      <c r="B16" s="14">
        <v>16500000</v>
      </c>
      <c r="D16" s="15">
        <v>15.2</v>
      </c>
      <c r="F16" s="15">
        <v>15.8</v>
      </c>
      <c r="H16" s="15">
        <v>16.7</v>
      </c>
      <c r="J16" s="44">
        <v>13.9</v>
      </c>
      <c r="L16" s="44">
        <v>15.3</v>
      </c>
    </row>
    <row r="17" spans="1:12" ht="27.65" customHeight="1" x14ac:dyDescent="0.35">
      <c r="A17" s="45" t="s">
        <v>46</v>
      </c>
      <c r="B17" s="14">
        <v>0</v>
      </c>
      <c r="D17" s="15">
        <v>0</v>
      </c>
      <c r="F17" s="15">
        <v>27.1</v>
      </c>
      <c r="H17" s="15">
        <v>30.1</v>
      </c>
      <c r="J17" s="46">
        <v>25</v>
      </c>
      <c r="L17" s="39">
        <v>21.2</v>
      </c>
    </row>
    <row r="18" spans="1:12" ht="15.75" hidden="1" customHeight="1" x14ac:dyDescent="0.35">
      <c r="A18" s="37" t="s">
        <v>44</v>
      </c>
      <c r="B18" s="14">
        <v>0</v>
      </c>
      <c r="D18" s="15">
        <v>0</v>
      </c>
      <c r="F18" s="15">
        <v>0</v>
      </c>
      <c r="H18" s="15">
        <v>0</v>
      </c>
      <c r="J18" s="8">
        <v>0</v>
      </c>
      <c r="L18" s="8">
        <v>0</v>
      </c>
    </row>
    <row r="19" spans="1:12" ht="27.65" customHeight="1" x14ac:dyDescent="0.35">
      <c r="A19" s="34" t="s">
        <v>47</v>
      </c>
      <c r="B19" s="13"/>
    </row>
    <row r="20" spans="1:12" ht="15.75" customHeight="1" x14ac:dyDescent="0.35">
      <c r="A20" s="37" t="s">
        <v>42</v>
      </c>
      <c r="B20" s="14">
        <v>47800000</v>
      </c>
      <c r="D20" s="15">
        <v>39.299999999999997</v>
      </c>
      <c r="F20" s="15">
        <v>41</v>
      </c>
      <c r="H20" s="15">
        <v>38.9</v>
      </c>
      <c r="J20" s="38">
        <v>43.5</v>
      </c>
      <c r="L20" s="39">
        <v>37.700000000000003</v>
      </c>
    </row>
    <row r="21" spans="1:12" ht="15.75" hidden="1" customHeight="1" x14ac:dyDescent="0.35">
      <c r="A21" s="37" t="s">
        <v>44</v>
      </c>
      <c r="B21" s="14">
        <v>0</v>
      </c>
      <c r="D21" s="15">
        <v>0</v>
      </c>
      <c r="F21" s="15">
        <v>0</v>
      </c>
      <c r="H21" s="15">
        <v>0</v>
      </c>
      <c r="J21" s="8">
        <v>0</v>
      </c>
      <c r="L21" s="8">
        <v>0</v>
      </c>
    </row>
    <row r="22" spans="1:12" ht="15.75" customHeight="1" x14ac:dyDescent="0.35">
      <c r="A22" s="37" t="s">
        <v>48</v>
      </c>
      <c r="B22" s="14">
        <v>0</v>
      </c>
      <c r="D22" s="15">
        <v>21.5</v>
      </c>
      <c r="F22" s="15">
        <v>0</v>
      </c>
      <c r="H22" s="15">
        <v>0</v>
      </c>
      <c r="J22" s="8">
        <v>0</v>
      </c>
      <c r="L22" s="47">
        <v>0.1</v>
      </c>
    </row>
    <row r="23" spans="1:12" ht="15.75" hidden="1" customHeight="1" x14ac:dyDescent="0.35">
      <c r="A23" s="37" t="s">
        <v>49</v>
      </c>
      <c r="B23" s="14">
        <v>0</v>
      </c>
      <c r="D23" s="15">
        <v>0</v>
      </c>
      <c r="F23" s="15">
        <v>0</v>
      </c>
      <c r="H23" s="14">
        <v>0</v>
      </c>
      <c r="J23" s="8">
        <v>0</v>
      </c>
      <c r="L23" s="8">
        <v>0</v>
      </c>
    </row>
    <row r="24" spans="1:12" ht="27.65" customHeight="1" x14ac:dyDescent="0.35">
      <c r="A24" s="34" t="s">
        <v>19</v>
      </c>
      <c r="B24" s="14">
        <f>'Statement of Operations'!B16</f>
        <v>0</v>
      </c>
      <c r="D24" s="15">
        <f>'Statement of Operations'!D16</f>
        <v>0</v>
      </c>
      <c r="F24" s="15">
        <f>'Statement of Operations'!F16</f>
        <v>0</v>
      </c>
      <c r="H24" s="15">
        <f>'Statement of Operations'!H16</f>
        <v>0</v>
      </c>
      <c r="J24" s="48">
        <f>'Statement of Operations'!J16</f>
        <v>-4.0999999999999996</v>
      </c>
      <c r="L24" s="15">
        <f>'Statement of Operations'!L16</f>
        <v>0</v>
      </c>
    </row>
    <row r="25" spans="1:12" ht="27.65" customHeight="1" x14ac:dyDescent="0.35">
      <c r="A25" s="34" t="s">
        <v>23</v>
      </c>
      <c r="B25" s="14">
        <f>'Statement of Operations'!B20</f>
        <v>73700000</v>
      </c>
      <c r="D25" s="15">
        <f>'Statement of Operations'!D20</f>
        <v>73.7</v>
      </c>
      <c r="F25" s="15">
        <f>'Statement of Operations'!F20</f>
        <v>73.900000000000006</v>
      </c>
      <c r="H25" s="15">
        <f>'Statement of Operations'!H20</f>
        <v>75.599999999999994</v>
      </c>
      <c r="J25" s="48">
        <f>'Statement of Operations'!J20</f>
        <v>80.099999999999994</v>
      </c>
      <c r="L25" s="15">
        <f>'Statement of Operations'!L20</f>
        <v>80</v>
      </c>
    </row>
    <row r="26" spans="1:12" ht="27.65" customHeight="1" x14ac:dyDescent="0.35">
      <c r="A26" s="34" t="s">
        <v>22</v>
      </c>
      <c r="B26" s="14">
        <f>'Statement of Operations'!B19</f>
        <v>15800000</v>
      </c>
      <c r="D26" s="15">
        <f>'Statement of Operations'!D19</f>
        <v>5.8</v>
      </c>
      <c r="F26" s="15">
        <f>'Statement of Operations'!F19</f>
        <v>4.4000000000000004</v>
      </c>
      <c r="H26" s="15">
        <f>'Statement of Operations'!H19</f>
        <v>29.8</v>
      </c>
      <c r="J26" s="48">
        <f>'Statement of Operations'!J19</f>
        <v>6.1</v>
      </c>
      <c r="L26" s="15">
        <f>'Statement of Operations'!L19</f>
        <v>-28.7</v>
      </c>
    </row>
    <row r="27" spans="1:12" ht="15.75" customHeight="1" x14ac:dyDescent="0.35">
      <c r="A27" s="34" t="s">
        <v>20</v>
      </c>
      <c r="B27" s="14">
        <f>'Statement of Operations'!B17</f>
        <v>4600000</v>
      </c>
      <c r="D27" s="15">
        <f>'Statement of Operations'!D17</f>
        <v>38.1</v>
      </c>
      <c r="F27" s="15">
        <f>'Statement of Operations'!F17</f>
        <v>0</v>
      </c>
      <c r="H27" s="15">
        <f>'Statement of Operations'!H17</f>
        <v>0</v>
      </c>
      <c r="J27" s="48">
        <f>'Statement of Operations'!J17</f>
        <v>0</v>
      </c>
      <c r="L27" s="15">
        <f>'Statement of Operations'!L17</f>
        <v>0</v>
      </c>
    </row>
    <row r="28" spans="1:12" ht="15.75" customHeight="1" x14ac:dyDescent="0.35">
      <c r="A28" s="34" t="s">
        <v>21</v>
      </c>
      <c r="B28" s="14">
        <f>'Statement of Operations'!B18</f>
        <v>0</v>
      </c>
      <c r="D28" s="15">
        <f>'Statement of Operations'!D18</f>
        <v>-0.8</v>
      </c>
      <c r="F28" s="15">
        <f>'Statement of Operations'!F18</f>
        <v>0.1</v>
      </c>
      <c r="H28" s="15">
        <f>'Statement of Operations'!H18</f>
        <v>0.3</v>
      </c>
      <c r="J28" s="48">
        <f>'Statement of Operations'!J18</f>
        <v>2.5</v>
      </c>
      <c r="L28" s="15">
        <f>'Statement of Operations'!L18</f>
        <v>9.1</v>
      </c>
    </row>
    <row r="29" spans="1:12" ht="15.75" customHeight="1" x14ac:dyDescent="0.35">
      <c r="A29" s="34" t="s">
        <v>24</v>
      </c>
      <c r="B29" s="14">
        <f>'Statement of Operations'!B21</f>
        <v>2053300000</v>
      </c>
      <c r="D29" s="15">
        <f>'Statement of Operations'!D21</f>
        <v>0</v>
      </c>
      <c r="F29" s="15">
        <f>'Statement of Operations'!F21</f>
        <v>0</v>
      </c>
      <c r="H29" s="15">
        <f>'Statement of Operations'!H21</f>
        <v>0</v>
      </c>
      <c r="J29" s="48">
        <f>'Statement of Operations'!J21</f>
        <v>0</v>
      </c>
      <c r="L29" s="15">
        <f>'Statement of Operations'!L21</f>
        <v>0</v>
      </c>
    </row>
    <row r="30" spans="1:12" ht="15.75" customHeight="1" x14ac:dyDescent="0.35">
      <c r="A30" s="34" t="s">
        <v>50</v>
      </c>
      <c r="F30" s="49"/>
      <c r="H30" s="49"/>
    </row>
    <row r="31" spans="1:12" ht="27.65" customHeight="1" x14ac:dyDescent="0.35">
      <c r="A31" s="37" t="s">
        <v>51</v>
      </c>
      <c r="B31" s="14">
        <v>-35000000</v>
      </c>
      <c r="D31" s="15">
        <v>9.1999999999999993</v>
      </c>
      <c r="F31" s="15">
        <v>-39</v>
      </c>
      <c r="H31" s="15">
        <v>-12</v>
      </c>
      <c r="J31" s="47">
        <v>25.2</v>
      </c>
      <c r="L31" s="50">
        <v>-33.799999999999997</v>
      </c>
    </row>
    <row r="32" spans="1:12" ht="15.75" customHeight="1" x14ac:dyDescent="0.35">
      <c r="A32" s="34" t="s">
        <v>52</v>
      </c>
      <c r="B32" s="49"/>
    </row>
    <row r="33" spans="1:14" ht="15.75" customHeight="1" x14ac:dyDescent="0.35">
      <c r="A33" s="37" t="s">
        <v>53</v>
      </c>
      <c r="B33" s="14">
        <v>0</v>
      </c>
      <c r="D33" s="15">
        <v>0</v>
      </c>
      <c r="F33" s="15">
        <v>-32</v>
      </c>
      <c r="H33" s="15">
        <v>0</v>
      </c>
      <c r="J33" s="8">
        <v>0</v>
      </c>
      <c r="L33" s="8">
        <v>0</v>
      </c>
    </row>
    <row r="34" spans="1:14" ht="15.75" hidden="1" customHeight="1" x14ac:dyDescent="0.35">
      <c r="A34" s="37" t="s">
        <v>44</v>
      </c>
      <c r="B34" s="14">
        <v>0</v>
      </c>
      <c r="D34" s="15">
        <v>0</v>
      </c>
      <c r="F34" s="15">
        <v>0</v>
      </c>
      <c r="H34" s="15">
        <v>0</v>
      </c>
      <c r="J34" s="8">
        <v>0</v>
      </c>
      <c r="L34" s="8">
        <v>0</v>
      </c>
    </row>
    <row r="35" spans="1:14" ht="15.75" customHeight="1" x14ac:dyDescent="0.35">
      <c r="A35" s="34" t="s">
        <v>54</v>
      </c>
      <c r="B35" s="9">
        <v>-409500000</v>
      </c>
      <c r="D35" s="10">
        <v>-35.200000000000003</v>
      </c>
      <c r="F35" s="10">
        <v>-372.8</v>
      </c>
      <c r="H35" s="10">
        <v>-14.6</v>
      </c>
      <c r="J35" s="51">
        <v>-50.5</v>
      </c>
      <c r="L35" s="51">
        <v>-147</v>
      </c>
    </row>
    <row r="36" spans="1:14" ht="15.75" customHeight="1" x14ac:dyDescent="0.35">
      <c r="A36" s="13" t="s">
        <v>55</v>
      </c>
      <c r="B36" s="17">
        <f>SUM(B9:B35)</f>
        <v>702200000</v>
      </c>
      <c r="D36" s="18">
        <f>SUM(D9:D35)</f>
        <v>727.5</v>
      </c>
      <c r="F36" s="18">
        <f>SUM(F9:F35)</f>
        <v>611</v>
      </c>
      <c r="H36" s="18">
        <f>SUM(H9:H35)</f>
        <v>635.79999999999973</v>
      </c>
      <c r="J36" s="52">
        <f>SUM(J9:J35)</f>
        <v>604.99999999999989</v>
      </c>
      <c r="L36" s="52">
        <f>SUM(L9:L35)</f>
        <v>545.50000000000023</v>
      </c>
    </row>
    <row r="37" spans="1:14" ht="10" customHeight="1" x14ac:dyDescent="0.35">
      <c r="B37" s="19"/>
      <c r="D37" s="19"/>
      <c r="F37" s="19"/>
      <c r="H37" s="19"/>
      <c r="J37" s="56"/>
      <c r="L37" s="56"/>
    </row>
    <row r="38" spans="1:14" ht="25.9" customHeight="1" x14ac:dyDescent="0.35">
      <c r="A38" s="13" t="s">
        <v>56</v>
      </c>
      <c r="B38" s="53">
        <f>'Statement of Operations'!B34</f>
        <v>-4.8417951042611103</v>
      </c>
      <c r="D38" s="53">
        <f>'Statement of Operations'!D34</f>
        <v>2.5049415992812216</v>
      </c>
      <c r="F38" s="53">
        <f>'Statement of Operations'!F34</f>
        <v>3.9955056179775275</v>
      </c>
      <c r="H38" s="53">
        <f>'Statement of Operations'!H34</f>
        <v>2.082850779510022</v>
      </c>
      <c r="I38" s="42"/>
      <c r="J38" s="53">
        <f>'Statement of Operations'!J34</f>
        <v>2.038120567375886</v>
      </c>
      <c r="L38" s="54">
        <f>'Statement of Operations'!L34</f>
        <v>2.6070953436807098</v>
      </c>
    </row>
    <row r="39" spans="1:14" ht="27.65" customHeight="1" x14ac:dyDescent="0.35">
      <c r="A39" s="13" t="s">
        <v>57</v>
      </c>
      <c r="B39" s="54">
        <f>((B36/B42))</f>
        <v>3.1112095702259634</v>
      </c>
      <c r="D39" s="54">
        <f>((D36/D42))</f>
        <v>3.2190265486725664</v>
      </c>
      <c r="F39" s="54">
        <f>F36/F42</f>
        <v>2.7083333333333335</v>
      </c>
      <c r="H39" s="54">
        <f>H36/H42</f>
        <v>2.7922705314009653</v>
      </c>
      <c r="I39" s="42"/>
      <c r="J39" s="54">
        <f>J36/J42</f>
        <v>2.6430755788553948</v>
      </c>
      <c r="L39" s="54">
        <f>L36/L42</f>
        <v>2.3914949583516014</v>
      </c>
    </row>
    <row r="40" spans="1:14" ht="10" customHeight="1" x14ac:dyDescent="0.25"/>
    <row r="41" spans="1:14" ht="27.65" customHeight="1" x14ac:dyDescent="0.35">
      <c r="A41" s="13" t="s">
        <v>58</v>
      </c>
      <c r="B41" s="14">
        <f>'Statement of Operations'!B37</f>
        <v>220600000</v>
      </c>
      <c r="D41" s="15">
        <f>'Statement of Operations'!D37</f>
        <v>222.6</v>
      </c>
      <c r="F41" s="15">
        <f>'Statement of Operations'!F37</f>
        <v>222.5</v>
      </c>
      <c r="H41" s="15">
        <f>'Statement of Operations'!H37</f>
        <v>224.5</v>
      </c>
      <c r="J41" s="15">
        <f>'Statement of Operations'!J37</f>
        <v>225.6</v>
      </c>
      <c r="L41" s="15">
        <f>'Statement of Operations'!L37</f>
        <v>225.5</v>
      </c>
    </row>
    <row r="42" spans="1:14" ht="27.65" customHeight="1" x14ac:dyDescent="0.35">
      <c r="A42" s="13" t="s">
        <v>59</v>
      </c>
      <c r="B42" s="14">
        <v>225700000</v>
      </c>
      <c r="D42" s="15">
        <v>226</v>
      </c>
      <c r="F42" s="15">
        <v>225.6</v>
      </c>
      <c r="H42" s="15">
        <v>227.7</v>
      </c>
      <c r="J42" s="47">
        <v>228.9</v>
      </c>
      <c r="L42" s="50">
        <v>228.1</v>
      </c>
    </row>
    <row r="43" spans="1:14" ht="10" customHeight="1" x14ac:dyDescent="0.25"/>
    <row r="44" spans="1:14" ht="41.5" customHeight="1" x14ac:dyDescent="0.25">
      <c r="A44" s="94" t="s">
        <v>152</v>
      </c>
      <c r="B44" s="94"/>
      <c r="C44" s="94"/>
      <c r="D44" s="94"/>
      <c r="E44" s="94"/>
      <c r="F44" s="94"/>
      <c r="G44" s="94"/>
      <c r="H44" s="94"/>
      <c r="I44" s="94"/>
      <c r="J44" s="94"/>
      <c r="K44" s="94"/>
      <c r="L44" s="94"/>
      <c r="M44" s="95"/>
      <c r="N44" s="95"/>
    </row>
    <row r="45" spans="1:14" ht="41.5" customHeight="1" x14ac:dyDescent="0.25"/>
    <row r="46" spans="1:14" ht="41.5" customHeight="1" x14ac:dyDescent="0.25"/>
    <row r="47" spans="1:14" ht="15.75" customHeight="1" x14ac:dyDescent="0.35">
      <c r="A47" s="55"/>
    </row>
    <row r="48" spans="1:14" ht="16.75" customHeight="1" x14ac:dyDescent="0.35">
      <c r="A48" s="55"/>
      <c r="B48" s="1"/>
      <c r="D48" s="49"/>
    </row>
    <row r="49" spans="1:4" ht="27.65" customHeight="1" x14ac:dyDescent="0.35">
      <c r="A49" s="55"/>
      <c r="D49" s="49"/>
    </row>
    <row r="50" spans="1:4" ht="10" customHeight="1" x14ac:dyDescent="0.3">
      <c r="A50" s="1"/>
    </row>
    <row r="51" spans="1:4" ht="10" customHeight="1" x14ac:dyDescent="0.25"/>
    <row r="52" spans="1:4" ht="10" customHeight="1" x14ac:dyDescent="0.25"/>
    <row r="53" spans="1:4" ht="10" customHeight="1" x14ac:dyDescent="0.25"/>
  </sheetData>
  <mergeCells count="8">
    <mergeCell ref="A44:L44"/>
    <mergeCell ref="N2:S2"/>
    <mergeCell ref="N1:S1"/>
    <mergeCell ref="A4:L4"/>
    <mergeCell ref="B6:L6"/>
    <mergeCell ref="A3:L3"/>
    <mergeCell ref="A2:L2"/>
    <mergeCell ref="A1:L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1"/>
  <sheetViews>
    <sheetView workbookViewId="0">
      <pane xSplit="3" ySplit="8" topLeftCell="D36" activePane="bottomRight" state="frozen"/>
      <selection pane="topRight" activeCell="D1" sqref="D1"/>
      <selection pane="bottomLeft" activeCell="A9" sqref="A9"/>
      <selection pane="bottomRight" activeCell="D9" sqref="D9"/>
    </sheetView>
  </sheetViews>
  <sheetFormatPr defaultColWidth="13.7265625" defaultRowHeight="12.5" x14ac:dyDescent="0.25"/>
  <cols>
    <col min="1" max="1" width="0.26953125" customWidth="1"/>
    <col min="2" max="2" width="22" customWidth="1"/>
    <col min="3" max="3" width="0.26953125" customWidth="1"/>
    <col min="4" max="4" width="20.1796875" customWidth="1"/>
    <col min="5" max="5" width="0.26953125" customWidth="1"/>
    <col min="6" max="6" width="20.1796875" customWidth="1"/>
    <col min="7" max="7" width="0.26953125" customWidth="1"/>
    <col min="8" max="8" width="20.1796875" customWidth="1"/>
    <col min="9" max="9" width="0.26953125" customWidth="1"/>
    <col min="10" max="10" width="20.1796875" customWidth="1"/>
    <col min="11" max="11" width="0.26953125" customWidth="1"/>
    <col min="12" max="12" width="19.81640625" customWidth="1"/>
    <col min="13" max="13" width="1.1796875" customWidth="1"/>
    <col min="14" max="14" width="15.453125" customWidth="1"/>
    <col min="15" max="15" width="1.54296875" customWidth="1"/>
    <col min="16" max="16" width="21.1796875" customWidth="1"/>
  </cols>
  <sheetData>
    <row r="1" spans="1:16" ht="16.75" customHeight="1" x14ac:dyDescent="0.35">
      <c r="A1" s="92" t="s">
        <v>6</v>
      </c>
      <c r="B1" s="93"/>
      <c r="C1" s="93"/>
      <c r="D1" s="93"/>
      <c r="E1" s="93"/>
      <c r="F1" s="93"/>
      <c r="G1" s="93"/>
      <c r="H1" s="93"/>
      <c r="I1" s="93"/>
      <c r="J1" s="93"/>
      <c r="K1" s="93"/>
      <c r="L1" s="93"/>
      <c r="M1" s="93"/>
      <c r="N1" s="93"/>
    </row>
    <row r="2" spans="1:16" ht="16.75" customHeight="1" x14ac:dyDescent="0.35">
      <c r="A2" s="92" t="s">
        <v>60</v>
      </c>
      <c r="B2" s="93"/>
      <c r="C2" s="93"/>
      <c r="D2" s="93"/>
      <c r="E2" s="93"/>
      <c r="F2" s="93"/>
      <c r="G2" s="93"/>
      <c r="H2" s="93"/>
      <c r="I2" s="93"/>
      <c r="J2" s="93"/>
      <c r="K2" s="93"/>
      <c r="L2" s="93"/>
      <c r="M2" s="93"/>
      <c r="N2" s="93"/>
    </row>
    <row r="3" spans="1:16" ht="16.75" customHeight="1" x14ac:dyDescent="0.35">
      <c r="A3" s="92" t="s">
        <v>61</v>
      </c>
      <c r="B3" s="93"/>
      <c r="C3" s="93"/>
      <c r="D3" s="93"/>
      <c r="E3" s="93"/>
      <c r="F3" s="93"/>
      <c r="G3" s="93"/>
      <c r="H3" s="93"/>
      <c r="I3" s="93"/>
      <c r="J3" s="93"/>
      <c r="K3" s="93"/>
      <c r="L3" s="93"/>
      <c r="M3" s="93"/>
      <c r="N3" s="93"/>
    </row>
    <row r="4" spans="1:16" ht="16.75" customHeight="1" x14ac:dyDescent="0.35">
      <c r="A4" s="92" t="s">
        <v>9</v>
      </c>
      <c r="B4" s="93"/>
      <c r="C4" s="93"/>
      <c r="D4" s="93"/>
      <c r="E4" s="93"/>
      <c r="F4" s="93"/>
      <c r="G4" s="93"/>
      <c r="H4" s="93"/>
      <c r="I4" s="93"/>
      <c r="J4" s="93"/>
      <c r="K4" s="93"/>
      <c r="L4" s="93"/>
      <c r="M4" s="93"/>
      <c r="N4" s="93"/>
    </row>
    <row r="5" spans="1:16" ht="16.75" customHeight="1" x14ac:dyDescent="0.25"/>
    <row r="6" spans="1:16" ht="16.75" customHeight="1" x14ac:dyDescent="0.35">
      <c r="D6" s="92" t="s">
        <v>5</v>
      </c>
      <c r="E6" s="93"/>
      <c r="F6" s="93"/>
      <c r="G6" s="93"/>
      <c r="H6" s="92"/>
      <c r="I6" s="93"/>
      <c r="J6" s="93"/>
      <c r="K6" s="93"/>
      <c r="L6" s="93"/>
      <c r="M6" s="93"/>
      <c r="N6" s="93"/>
      <c r="P6" s="57" t="s">
        <v>10</v>
      </c>
    </row>
    <row r="7" spans="1:16" ht="16.75" customHeight="1" x14ac:dyDescent="0.35">
      <c r="D7" s="58" t="s">
        <v>0</v>
      </c>
      <c r="F7" s="2" t="s">
        <v>4</v>
      </c>
      <c r="H7" s="2" t="s">
        <v>3</v>
      </c>
      <c r="J7" s="2" t="s">
        <v>2</v>
      </c>
      <c r="L7" s="2" t="s">
        <v>0</v>
      </c>
      <c r="N7" s="2" t="s">
        <v>4</v>
      </c>
      <c r="P7" s="58" t="s">
        <v>3</v>
      </c>
    </row>
    <row r="8" spans="1:16" ht="16.75" customHeight="1" x14ac:dyDescent="0.35">
      <c r="D8" s="29">
        <v>2020</v>
      </c>
      <c r="F8" s="29">
        <v>2020</v>
      </c>
      <c r="H8" s="29">
        <v>2019</v>
      </c>
      <c r="J8" s="29">
        <v>2019</v>
      </c>
      <c r="L8" s="29">
        <v>2019</v>
      </c>
      <c r="N8" s="29">
        <v>2019</v>
      </c>
      <c r="P8" s="59">
        <v>2019</v>
      </c>
    </row>
    <row r="9" spans="1:16" ht="16.75" customHeight="1" x14ac:dyDescent="0.35">
      <c r="B9" s="28" t="s">
        <v>62</v>
      </c>
      <c r="D9" s="72"/>
      <c r="F9" s="72"/>
      <c r="H9" s="72"/>
      <c r="J9" s="72"/>
      <c r="L9" s="72"/>
      <c r="N9" s="72"/>
      <c r="P9" s="73"/>
    </row>
    <row r="10" spans="1:16" ht="16.75" customHeight="1" x14ac:dyDescent="0.35">
      <c r="B10" s="49" t="s">
        <v>63</v>
      </c>
      <c r="D10" s="6">
        <v>553300000</v>
      </c>
      <c r="F10" s="6">
        <v>556200000</v>
      </c>
      <c r="H10" s="6">
        <v>557200000</v>
      </c>
      <c r="J10" s="6">
        <v>496800000</v>
      </c>
      <c r="L10" s="6">
        <v>496300000</v>
      </c>
      <c r="N10" s="6">
        <v>463700000</v>
      </c>
      <c r="P10" s="6">
        <v>2014000000</v>
      </c>
    </row>
    <row r="11" spans="1:16" ht="16.75" customHeight="1" x14ac:dyDescent="0.35">
      <c r="B11" s="60" t="s">
        <v>64</v>
      </c>
      <c r="D11" s="14">
        <v>247900000</v>
      </c>
      <c r="F11" s="14">
        <v>263500000</v>
      </c>
      <c r="H11" s="14">
        <v>249600000</v>
      </c>
      <c r="J11" s="61">
        <v>255500000</v>
      </c>
      <c r="L11" s="61">
        <v>280200000</v>
      </c>
      <c r="N11" s="61">
        <v>264500000</v>
      </c>
      <c r="P11" s="61">
        <v>1049800000</v>
      </c>
    </row>
    <row r="12" spans="1:16" ht="16.75" customHeight="1" x14ac:dyDescent="0.35">
      <c r="B12" s="60" t="s">
        <v>65</v>
      </c>
      <c r="D12" s="14">
        <v>82400000</v>
      </c>
      <c r="F12" s="14">
        <v>87100000</v>
      </c>
      <c r="H12" s="14">
        <v>94300000</v>
      </c>
      <c r="J12" s="14">
        <v>118000000</v>
      </c>
      <c r="L12" s="14">
        <v>110300000</v>
      </c>
      <c r="N12" s="14">
        <v>100900000</v>
      </c>
      <c r="P12" s="14">
        <v>423500000</v>
      </c>
    </row>
    <row r="13" spans="1:16" ht="16.75" customHeight="1" x14ac:dyDescent="0.35">
      <c r="B13" s="60" t="s">
        <v>66</v>
      </c>
      <c r="D13" s="9">
        <v>91900000</v>
      </c>
      <c r="F13" s="9">
        <v>116100000</v>
      </c>
      <c r="H13" s="9">
        <v>112000000</v>
      </c>
      <c r="J13" s="9">
        <v>120200000</v>
      </c>
      <c r="L13" s="9">
        <v>94000000</v>
      </c>
      <c r="N13" s="9">
        <v>132900000</v>
      </c>
      <c r="P13" s="9">
        <v>459100000</v>
      </c>
    </row>
    <row r="14" spans="1:16" ht="16.75" customHeight="1" x14ac:dyDescent="0.35">
      <c r="B14" s="60" t="s">
        <v>67</v>
      </c>
      <c r="D14" s="62">
        <v>975500000</v>
      </c>
      <c r="F14" s="62">
        <f>SUM(F10:F13)</f>
        <v>1022900000</v>
      </c>
      <c r="H14" s="62">
        <f>SUM(H10:H13)</f>
        <v>1013100000</v>
      </c>
      <c r="J14" s="63">
        <f>SUM(J10:J13)</f>
        <v>990500000</v>
      </c>
      <c r="L14" s="63">
        <f>SUM(L10:L13)</f>
        <v>980800000</v>
      </c>
      <c r="M14" s="34"/>
      <c r="N14" s="62">
        <f>SUM(N10:N13)</f>
        <v>962000000</v>
      </c>
      <c r="P14" s="62">
        <f>SUM(P10:P13)</f>
        <v>3946400000</v>
      </c>
    </row>
    <row r="15" spans="1:16" ht="16.75" customHeight="1" x14ac:dyDescent="0.35">
      <c r="B15" s="64" t="s">
        <v>68</v>
      </c>
      <c r="D15" s="65"/>
      <c r="F15" s="65"/>
      <c r="H15" s="74"/>
      <c r="J15" s="74"/>
      <c r="L15" s="74"/>
      <c r="N15" s="74"/>
      <c r="P15" s="74"/>
    </row>
    <row r="16" spans="1:16" ht="16.75" customHeight="1" x14ac:dyDescent="0.35">
      <c r="B16" s="60" t="s">
        <v>63</v>
      </c>
      <c r="D16" s="6">
        <v>158100000</v>
      </c>
      <c r="F16" s="6">
        <v>131500000</v>
      </c>
      <c r="H16" s="6">
        <v>92900000</v>
      </c>
      <c r="J16" s="6">
        <v>65100000</v>
      </c>
      <c r="L16" s="6">
        <v>54200000</v>
      </c>
      <c r="N16" s="6">
        <v>24600000</v>
      </c>
      <c r="P16" s="6">
        <v>236800000</v>
      </c>
    </row>
    <row r="17" spans="2:16" ht="16.75" customHeight="1" x14ac:dyDescent="0.35">
      <c r="B17" s="60" t="s">
        <v>64</v>
      </c>
      <c r="D17" s="14">
        <v>32000000</v>
      </c>
      <c r="F17" s="14">
        <v>33800000</v>
      </c>
      <c r="H17" s="14">
        <v>31100000</v>
      </c>
      <c r="J17" s="14">
        <v>21100000</v>
      </c>
      <c r="L17" s="14">
        <v>0</v>
      </c>
      <c r="N17" s="14">
        <v>0</v>
      </c>
      <c r="P17" s="14">
        <v>52200000</v>
      </c>
    </row>
    <row r="18" spans="2:16" ht="16.75" customHeight="1" x14ac:dyDescent="0.35">
      <c r="B18" s="60" t="s">
        <v>65</v>
      </c>
      <c r="D18" s="14">
        <v>59600000</v>
      </c>
      <c r="F18" s="14">
        <v>57100000</v>
      </c>
      <c r="H18" s="14">
        <v>46200000</v>
      </c>
      <c r="J18" s="14">
        <v>3700000</v>
      </c>
      <c r="L18" s="14">
        <v>0</v>
      </c>
      <c r="N18" s="14">
        <v>0</v>
      </c>
      <c r="P18" s="14">
        <v>49900000</v>
      </c>
    </row>
    <row r="19" spans="2:16" ht="16.75" customHeight="1" x14ac:dyDescent="0.35">
      <c r="B19" s="60" t="s">
        <v>66</v>
      </c>
      <c r="D19" s="9">
        <v>1400000</v>
      </c>
      <c r="F19" s="9">
        <v>400000</v>
      </c>
      <c r="H19" s="9">
        <v>0</v>
      </c>
      <c r="J19" s="9">
        <v>0</v>
      </c>
      <c r="L19" s="9">
        <v>0</v>
      </c>
      <c r="N19" s="9">
        <v>0</v>
      </c>
      <c r="P19" s="9">
        <v>0</v>
      </c>
    </row>
    <row r="20" spans="2:16" ht="16.75" customHeight="1" x14ac:dyDescent="0.35">
      <c r="B20" s="60" t="s">
        <v>69</v>
      </c>
      <c r="D20" s="62">
        <v>251100000</v>
      </c>
      <c r="F20" s="62">
        <f>SUM(F16:F19)</f>
        <v>222800000</v>
      </c>
      <c r="H20" s="62">
        <f>SUM(H16:H19)</f>
        <v>170200000</v>
      </c>
      <c r="J20" s="62">
        <f>SUM(J16:J19)</f>
        <v>89900000</v>
      </c>
      <c r="L20" s="62">
        <f>SUM(L16:L19)</f>
        <v>54200000</v>
      </c>
      <c r="M20" s="34"/>
      <c r="N20" s="62">
        <f>SUM(N16:N19)</f>
        <v>24600000</v>
      </c>
      <c r="P20" s="62">
        <f>SUM(P16:P19)</f>
        <v>338900000</v>
      </c>
    </row>
    <row r="21" spans="2:16" ht="16.75" customHeight="1" x14ac:dyDescent="0.35">
      <c r="B21" s="28" t="s">
        <v>70</v>
      </c>
      <c r="D21" s="66"/>
      <c r="F21" s="72"/>
      <c r="H21" s="72"/>
      <c r="J21" s="72"/>
      <c r="L21" s="72"/>
      <c r="N21" s="72"/>
      <c r="P21" s="72"/>
    </row>
    <row r="22" spans="2:16" ht="16.75" customHeight="1" x14ac:dyDescent="0.35">
      <c r="B22" s="60" t="s">
        <v>63</v>
      </c>
      <c r="D22" s="6">
        <v>140700000</v>
      </c>
      <c r="F22" s="6">
        <v>128100000</v>
      </c>
      <c r="H22" s="6">
        <v>128000000</v>
      </c>
      <c r="J22" s="6">
        <v>118000000</v>
      </c>
      <c r="L22" s="67">
        <v>106200000</v>
      </c>
      <c r="N22" s="67">
        <v>99500000</v>
      </c>
      <c r="P22" s="67">
        <v>451700000</v>
      </c>
    </row>
    <row r="23" spans="2:16" ht="16.75" customHeight="1" x14ac:dyDescent="0.35">
      <c r="B23" s="60" t="s">
        <v>64</v>
      </c>
      <c r="D23" s="14">
        <v>18300000</v>
      </c>
      <c r="F23" s="14">
        <v>24000000</v>
      </c>
      <c r="H23" s="14">
        <v>21000000</v>
      </c>
      <c r="J23" s="14">
        <v>19000000</v>
      </c>
      <c r="L23" s="14">
        <v>19500000</v>
      </c>
      <c r="N23" s="14">
        <v>17500000</v>
      </c>
      <c r="P23" s="14">
        <v>77000000</v>
      </c>
    </row>
    <row r="24" spans="2:16" ht="16.75" customHeight="1" x14ac:dyDescent="0.35">
      <c r="B24" s="60" t="s">
        <v>65</v>
      </c>
      <c r="D24" s="14">
        <v>15000000</v>
      </c>
      <c r="F24" s="14">
        <v>13600000</v>
      </c>
      <c r="H24" s="61">
        <v>14400000</v>
      </c>
      <c r="J24" s="14">
        <v>14000000</v>
      </c>
      <c r="L24" s="14">
        <v>12100000</v>
      </c>
      <c r="N24" s="14">
        <v>9900000</v>
      </c>
      <c r="P24" s="14">
        <v>50400000</v>
      </c>
    </row>
    <row r="25" spans="2:16" ht="16.75" customHeight="1" x14ac:dyDescent="0.35">
      <c r="B25" s="60" t="s">
        <v>66</v>
      </c>
      <c r="D25" s="9">
        <v>10300000</v>
      </c>
      <c r="F25" s="9">
        <v>6500000</v>
      </c>
      <c r="H25" s="68">
        <v>3400000</v>
      </c>
      <c r="J25" s="68">
        <v>3300000</v>
      </c>
      <c r="L25" s="68">
        <v>3500000</v>
      </c>
      <c r="N25" s="68">
        <v>3200000</v>
      </c>
      <c r="P25" s="68">
        <v>13400000</v>
      </c>
    </row>
    <row r="26" spans="2:16" ht="16.75" customHeight="1" x14ac:dyDescent="0.35">
      <c r="B26" s="60" t="s">
        <v>71</v>
      </c>
      <c r="D26" s="62">
        <v>184300000</v>
      </c>
      <c r="F26" s="62">
        <f>SUM(F22:F25)</f>
        <v>172200000</v>
      </c>
      <c r="H26" s="62">
        <f>SUM(H22:H25)</f>
        <v>166800000</v>
      </c>
      <c r="J26" s="62">
        <f>SUM(J22:J25)</f>
        <v>154300000</v>
      </c>
      <c r="L26" s="62">
        <f>SUM(L22:L25)</f>
        <v>141300000</v>
      </c>
      <c r="M26" s="34"/>
      <c r="N26" s="62">
        <f>SUM(N22:N25)</f>
        <v>130100000</v>
      </c>
      <c r="P26" s="62">
        <f>SUM(P22:P25)</f>
        <v>592500000</v>
      </c>
    </row>
    <row r="27" spans="2:16" ht="16.75" customHeight="1" x14ac:dyDescent="0.35">
      <c r="B27" s="28" t="s">
        <v>72</v>
      </c>
      <c r="D27" s="69"/>
      <c r="F27" s="69"/>
      <c r="H27" s="69"/>
      <c r="J27" s="69"/>
      <c r="L27" s="69"/>
      <c r="N27" s="69"/>
      <c r="P27" s="69"/>
    </row>
    <row r="28" spans="2:16" ht="16.75" customHeight="1" x14ac:dyDescent="0.35">
      <c r="B28" s="60" t="s">
        <v>63</v>
      </c>
      <c r="D28" s="6">
        <v>15400000</v>
      </c>
      <c r="F28" s="6">
        <v>16400000</v>
      </c>
      <c r="H28" s="6">
        <v>14900000</v>
      </c>
      <c r="J28" s="6">
        <v>16000000</v>
      </c>
      <c r="L28" s="67">
        <v>15300000</v>
      </c>
      <c r="N28" s="67">
        <v>13800000</v>
      </c>
      <c r="P28" s="70">
        <v>60000000</v>
      </c>
    </row>
    <row r="29" spans="2:16" ht="16.75" customHeight="1" x14ac:dyDescent="0.35">
      <c r="B29" s="60" t="s">
        <v>64</v>
      </c>
      <c r="D29" s="14">
        <v>8400000</v>
      </c>
      <c r="F29" s="14">
        <v>7500000</v>
      </c>
      <c r="H29" s="61">
        <v>7700000</v>
      </c>
      <c r="J29" s="61">
        <v>6300000</v>
      </c>
      <c r="L29" s="61">
        <v>6800000</v>
      </c>
      <c r="N29" s="61">
        <v>6300000</v>
      </c>
      <c r="P29" s="61">
        <v>27100000</v>
      </c>
    </row>
    <row r="30" spans="2:16" ht="16.75" customHeight="1" x14ac:dyDescent="0.35">
      <c r="B30" s="60" t="s">
        <v>65</v>
      </c>
      <c r="D30" s="14">
        <v>900000</v>
      </c>
      <c r="F30" s="14">
        <v>900000</v>
      </c>
      <c r="H30" s="61">
        <v>1200000</v>
      </c>
      <c r="J30" s="61">
        <v>1300000</v>
      </c>
      <c r="L30" s="61">
        <v>1300000</v>
      </c>
      <c r="N30" s="61">
        <v>800000</v>
      </c>
      <c r="P30" s="61">
        <v>4600000</v>
      </c>
    </row>
    <row r="31" spans="2:16" ht="16.75" customHeight="1" x14ac:dyDescent="0.35">
      <c r="B31" s="60" t="s">
        <v>66</v>
      </c>
      <c r="D31" s="9">
        <v>8900000</v>
      </c>
      <c r="F31" s="9">
        <v>1900000</v>
      </c>
      <c r="H31" s="68">
        <v>10300000</v>
      </c>
      <c r="J31" s="68">
        <v>4800000</v>
      </c>
      <c r="L31" s="68">
        <v>2800000</v>
      </c>
      <c r="N31" s="68">
        <v>2600000</v>
      </c>
      <c r="P31" s="68">
        <v>20500000</v>
      </c>
    </row>
    <row r="32" spans="2:16" ht="16.75" customHeight="1" x14ac:dyDescent="0.35">
      <c r="B32" s="60" t="s">
        <v>73</v>
      </c>
      <c r="D32" s="62">
        <v>33600000</v>
      </c>
      <c r="F32" s="62">
        <f>SUM(F28:F31)</f>
        <v>26700000</v>
      </c>
      <c r="H32" s="62">
        <f>SUM(H28:H31)</f>
        <v>34100000</v>
      </c>
      <c r="J32" s="62">
        <f>SUM(J28:J31)</f>
        <v>28400000</v>
      </c>
      <c r="L32" s="62">
        <f>SUM(L28:L31)</f>
        <v>26200000</v>
      </c>
      <c r="M32" s="34"/>
      <c r="N32" s="62">
        <f>SUM(N28:N31)</f>
        <v>23500000</v>
      </c>
      <c r="P32" s="62">
        <f>SUM(P28:P31)</f>
        <v>112200000</v>
      </c>
    </row>
    <row r="33" spans="2:16" ht="16.75" customHeight="1" x14ac:dyDescent="0.35">
      <c r="D33" s="66"/>
      <c r="F33" s="72"/>
      <c r="H33" s="72"/>
      <c r="J33" s="72"/>
      <c r="L33" s="72"/>
      <c r="N33" s="72"/>
      <c r="P33" s="72"/>
    </row>
    <row r="34" spans="2:16" ht="16.75" customHeight="1" x14ac:dyDescent="0.35">
      <c r="B34" s="28" t="s">
        <v>74</v>
      </c>
      <c r="D34" s="71"/>
    </row>
    <row r="35" spans="2:16" ht="16.75" customHeight="1" x14ac:dyDescent="0.35">
      <c r="B35" s="60" t="s">
        <v>63</v>
      </c>
      <c r="D35" s="6">
        <v>867500000</v>
      </c>
      <c r="F35" s="6">
        <f>F10+F16+F22+F28</f>
        <v>832200000</v>
      </c>
      <c r="H35" s="6">
        <f>H10+H16+H22+H28</f>
        <v>793000000</v>
      </c>
      <c r="J35" s="6">
        <f>J10+J16+J22+J28</f>
        <v>695900000</v>
      </c>
      <c r="L35" s="6">
        <f>L10+L16+L22+L28</f>
        <v>672000000</v>
      </c>
      <c r="N35" s="6">
        <f>N10+N16+N22+N28</f>
        <v>601600000</v>
      </c>
      <c r="P35" s="6">
        <f>P10+P16+P22+P28</f>
        <v>2762500000</v>
      </c>
    </row>
    <row r="36" spans="2:16" ht="16.75" customHeight="1" x14ac:dyDescent="0.35">
      <c r="B36" s="60" t="s">
        <v>64</v>
      </c>
      <c r="D36" s="14">
        <v>306600000</v>
      </c>
      <c r="F36" s="14">
        <f>F11+F17+F23+F29</f>
        <v>328800000</v>
      </c>
      <c r="H36" s="14">
        <f>H11+H17+H23+H29</f>
        <v>309400000</v>
      </c>
      <c r="J36" s="14">
        <f>J11+J17+J23+J29</f>
        <v>301900000</v>
      </c>
      <c r="L36" s="14">
        <f>L11+L17+L23+L29</f>
        <v>306500000</v>
      </c>
      <c r="N36" s="14">
        <f>N11+N17+N23+N29</f>
        <v>288300000</v>
      </c>
      <c r="P36" s="14">
        <f>P11+P17+P23+P29</f>
        <v>1206100000</v>
      </c>
    </row>
    <row r="37" spans="2:16" ht="16.75" customHeight="1" x14ac:dyDescent="0.35">
      <c r="B37" s="60" t="s">
        <v>65</v>
      </c>
      <c r="D37" s="14">
        <v>157900000</v>
      </c>
      <c r="F37" s="14">
        <f>F12+F18+F24+F30</f>
        <v>158700000</v>
      </c>
      <c r="H37" s="14">
        <f>H12+H18+H24+H30</f>
        <v>156100000</v>
      </c>
      <c r="J37" s="14">
        <f>J12+J18+J24+J30</f>
        <v>137000000</v>
      </c>
      <c r="L37" s="14">
        <f>L12+L18+L24+L30</f>
        <v>123700000</v>
      </c>
      <c r="N37" s="14">
        <f>N12+N18+N24+N30</f>
        <v>111600000</v>
      </c>
      <c r="P37" s="14">
        <f>P12+P18+P24+P30</f>
        <v>528400000</v>
      </c>
    </row>
    <row r="38" spans="2:16" ht="15.75" customHeight="1" x14ac:dyDescent="0.35">
      <c r="B38" s="60" t="s">
        <v>66</v>
      </c>
      <c r="D38" s="9">
        <v>112500000</v>
      </c>
      <c r="F38" s="9">
        <f>F13+F19+F25+F31</f>
        <v>124900000</v>
      </c>
      <c r="H38" s="9">
        <f>H13+H19+H25+H31</f>
        <v>125700000</v>
      </c>
      <c r="J38" s="9">
        <f>J13+J19+J25+J31</f>
        <v>128300000</v>
      </c>
      <c r="L38" s="9">
        <f>L13+L19+L25+L31</f>
        <v>100300000</v>
      </c>
      <c r="N38" s="9">
        <f>N13+N19+N25+N31</f>
        <v>138700000</v>
      </c>
      <c r="P38" s="9">
        <f>P13+P19+P25+P31</f>
        <v>493000000</v>
      </c>
    </row>
    <row r="39" spans="2:16" ht="27.65" customHeight="1" x14ac:dyDescent="0.35">
      <c r="B39" s="60" t="s">
        <v>75</v>
      </c>
      <c r="D39" s="17">
        <v>1444500000</v>
      </c>
      <c r="F39" s="17">
        <f>SUM(F35:F38)</f>
        <v>1444600000</v>
      </c>
      <c r="H39" s="17">
        <f>H14+H20+H26+H32</f>
        <v>1384200000</v>
      </c>
      <c r="J39" s="17">
        <f>J14+J20+J26+J32</f>
        <v>1263100000</v>
      </c>
      <c r="L39" s="17">
        <f>SUM(L35:L38)</f>
        <v>1202500000</v>
      </c>
      <c r="M39" s="34"/>
      <c r="N39" s="17">
        <f>SUM(N35:N38)</f>
        <v>1140200000</v>
      </c>
      <c r="P39" s="17">
        <f>SUM(P35:P38)</f>
        <v>4990000000</v>
      </c>
    </row>
    <row r="40" spans="2:16" ht="16.75" customHeight="1" x14ac:dyDescent="0.35">
      <c r="D40" s="75"/>
      <c r="F40" s="75"/>
      <c r="H40" s="19"/>
      <c r="J40" s="19"/>
      <c r="L40" s="75"/>
      <c r="N40" s="75"/>
      <c r="P40" s="27"/>
    </row>
    <row r="41" spans="2:16" ht="38.5" customHeight="1" x14ac:dyDescent="0.25">
      <c r="B41" s="94" t="s">
        <v>152</v>
      </c>
      <c r="C41" s="94"/>
      <c r="D41" s="94"/>
      <c r="E41" s="94"/>
      <c r="F41" s="94"/>
      <c r="G41" s="94"/>
      <c r="H41" s="94"/>
      <c r="I41" s="94"/>
      <c r="J41" s="94"/>
      <c r="K41" s="94"/>
      <c r="L41" s="94"/>
      <c r="M41" s="94"/>
      <c r="N41" s="94"/>
      <c r="O41" s="94"/>
      <c r="P41" s="94"/>
    </row>
    <row r="42" spans="2:16" ht="16.75" customHeight="1" x14ac:dyDescent="0.25"/>
    <row r="43" spans="2:16" ht="16.75" customHeight="1" x14ac:dyDescent="0.25"/>
    <row r="44" spans="2:16" ht="16.75" customHeight="1" x14ac:dyDescent="0.25"/>
    <row r="45" spans="2:16" ht="16.75" customHeight="1" x14ac:dyDescent="0.25"/>
    <row r="46" spans="2:16" ht="16.75" customHeight="1" x14ac:dyDescent="0.25"/>
    <row r="47" spans="2:16" ht="16.75" customHeight="1" x14ac:dyDescent="0.25"/>
    <row r="48" spans="2:16" ht="16.75" customHeight="1" x14ac:dyDescent="0.25"/>
    <row r="49" ht="16.75" customHeight="1" x14ac:dyDescent="0.25"/>
    <row r="50" ht="16.75" customHeight="1" x14ac:dyDescent="0.25"/>
    <row r="51" ht="16.75" customHeight="1" x14ac:dyDescent="0.25"/>
  </sheetData>
  <mergeCells count="6">
    <mergeCell ref="B41:P41"/>
    <mergeCell ref="A3:N3"/>
    <mergeCell ref="A4:N4"/>
    <mergeCell ref="A1:N1"/>
    <mergeCell ref="A2:N2"/>
    <mergeCell ref="D6:N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02"/>
  <sheetViews>
    <sheetView showRuler="0" workbookViewId="0">
      <pane xSplit="1" ySplit="7" topLeftCell="B8" activePane="bottomRight" state="frozen"/>
      <selection pane="topRight" activeCell="B1" sqref="B1"/>
      <selection pane="bottomLeft" activeCell="A8" sqref="A8"/>
      <selection pane="bottomRight" activeCell="B8" sqref="B8"/>
    </sheetView>
  </sheetViews>
  <sheetFormatPr defaultColWidth="13.7265625" defaultRowHeight="12.5" x14ac:dyDescent="0.25"/>
  <cols>
    <col min="1" max="1" width="44" customWidth="1"/>
    <col min="2" max="2" width="20.1796875" customWidth="1"/>
    <col min="3" max="3" width="0.26953125" customWidth="1"/>
    <col min="4" max="4" width="20.1796875" customWidth="1"/>
    <col min="5" max="5" width="0.26953125" customWidth="1"/>
    <col min="6" max="6" width="20.1796875" customWidth="1"/>
    <col min="7" max="7" width="1" customWidth="1"/>
    <col min="8" max="8" width="20.1796875" customWidth="1"/>
    <col min="9" max="9" width="0.453125" customWidth="1"/>
    <col min="10" max="10" width="20.1796875" customWidth="1"/>
    <col min="11" max="11" width="0.54296875" customWidth="1"/>
    <col min="12" max="12" width="20.1796875" customWidth="1"/>
  </cols>
  <sheetData>
    <row r="1" spans="1:12" ht="16.75" customHeight="1" x14ac:dyDescent="0.35">
      <c r="A1" s="92" t="s">
        <v>6</v>
      </c>
      <c r="B1" s="93"/>
      <c r="C1" s="93"/>
      <c r="D1" s="93"/>
      <c r="E1" s="93"/>
      <c r="F1" s="93"/>
      <c r="G1" s="93"/>
      <c r="H1" s="93"/>
      <c r="I1" s="93"/>
      <c r="J1" s="93"/>
      <c r="K1" s="93"/>
      <c r="L1" s="93"/>
    </row>
    <row r="2" spans="1:12" ht="16.75" customHeight="1" x14ac:dyDescent="0.35">
      <c r="A2" s="92" t="s">
        <v>76</v>
      </c>
      <c r="B2" s="93"/>
      <c r="C2" s="93"/>
      <c r="D2" s="93"/>
      <c r="E2" s="93"/>
      <c r="F2" s="93"/>
      <c r="G2" s="93"/>
      <c r="H2" s="93"/>
      <c r="I2" s="93"/>
      <c r="J2" s="93"/>
      <c r="K2" s="93"/>
      <c r="L2" s="93"/>
    </row>
    <row r="3" spans="1:12" ht="16.75" customHeight="1" x14ac:dyDescent="0.35">
      <c r="A3" s="92" t="s">
        <v>61</v>
      </c>
      <c r="B3" s="93"/>
      <c r="C3" s="93"/>
      <c r="D3" s="93"/>
      <c r="E3" s="93"/>
      <c r="F3" s="93"/>
      <c r="G3" s="93"/>
      <c r="H3" s="93"/>
      <c r="I3" s="93"/>
      <c r="J3" s="93"/>
      <c r="K3" s="93"/>
      <c r="L3" s="93"/>
    </row>
    <row r="4" spans="1:12" ht="16.75" customHeight="1" x14ac:dyDescent="0.35">
      <c r="A4" s="92" t="s">
        <v>9</v>
      </c>
      <c r="B4" s="93"/>
      <c r="C4" s="93"/>
      <c r="D4" s="93"/>
      <c r="E4" s="93"/>
      <c r="F4" s="93"/>
      <c r="G4" s="93"/>
      <c r="H4" s="93"/>
      <c r="I4" s="93"/>
      <c r="J4" s="93"/>
      <c r="K4" s="93"/>
      <c r="L4" s="93"/>
    </row>
    <row r="5" spans="1:12" ht="16.75" customHeight="1" x14ac:dyDescent="0.25">
      <c r="A5" s="93"/>
      <c r="B5" s="93"/>
      <c r="C5" s="93"/>
      <c r="D5" s="93"/>
    </row>
    <row r="6" spans="1:12" ht="16.75" customHeight="1" x14ac:dyDescent="0.35">
      <c r="B6" s="58" t="s">
        <v>0</v>
      </c>
      <c r="D6" s="2" t="s">
        <v>4</v>
      </c>
      <c r="F6" s="58" t="s">
        <v>3</v>
      </c>
      <c r="H6" s="58" t="s">
        <v>2</v>
      </c>
      <c r="J6" s="58" t="s">
        <v>0</v>
      </c>
      <c r="L6" s="58" t="s">
        <v>4</v>
      </c>
    </row>
    <row r="7" spans="1:12" ht="16.75" customHeight="1" x14ac:dyDescent="0.35">
      <c r="B7" s="3">
        <v>2020</v>
      </c>
      <c r="D7" s="3">
        <v>2020</v>
      </c>
      <c r="F7" s="76">
        <v>2019</v>
      </c>
      <c r="H7" s="76">
        <v>2019</v>
      </c>
      <c r="J7" s="76">
        <v>2019</v>
      </c>
      <c r="L7" s="76">
        <v>2019</v>
      </c>
    </row>
    <row r="8" spans="1:12" ht="16.75" customHeight="1" x14ac:dyDescent="0.35">
      <c r="A8" s="49" t="s">
        <v>77</v>
      </c>
      <c r="B8" s="6">
        <v>2825000000</v>
      </c>
      <c r="D8" s="7">
        <v>2315</v>
      </c>
      <c r="F8" s="6">
        <v>2685500000</v>
      </c>
      <c r="H8" s="7">
        <v>2171.3000000000002</v>
      </c>
      <c r="J8" s="7">
        <v>1984.2</v>
      </c>
      <c r="L8" s="7">
        <v>1544.8</v>
      </c>
    </row>
    <row r="9" spans="1:12" ht="16.75" customHeight="1" x14ac:dyDescent="0.35">
      <c r="A9" s="49" t="s">
        <v>78</v>
      </c>
      <c r="B9" s="6">
        <v>26800000</v>
      </c>
      <c r="D9" s="15">
        <v>47.8</v>
      </c>
      <c r="F9" s="14">
        <v>64000000</v>
      </c>
      <c r="H9" s="15">
        <v>44.4</v>
      </c>
      <c r="J9" s="15">
        <v>105.4</v>
      </c>
      <c r="L9" s="15">
        <v>110.3</v>
      </c>
    </row>
    <row r="10" spans="1:12" ht="16.75" customHeight="1" x14ac:dyDescent="0.35">
      <c r="A10" s="49" t="s">
        <v>79</v>
      </c>
      <c r="B10" s="6">
        <v>1372200000</v>
      </c>
      <c r="D10" s="15">
        <v>1345.2</v>
      </c>
      <c r="F10" s="14">
        <v>1243200000</v>
      </c>
      <c r="H10" s="15">
        <v>1116.3</v>
      </c>
      <c r="J10" s="15">
        <v>1123.5999999999999</v>
      </c>
      <c r="L10" s="15">
        <v>1016.3</v>
      </c>
    </row>
    <row r="11" spans="1:12" ht="16.75" customHeight="1" x14ac:dyDescent="0.35">
      <c r="A11" s="49" t="s">
        <v>80</v>
      </c>
      <c r="B11" s="6">
        <v>577700000</v>
      </c>
      <c r="D11" s="15">
        <v>586.79999999999995</v>
      </c>
      <c r="F11" s="14">
        <v>627600000</v>
      </c>
      <c r="H11" s="15">
        <v>576.70000000000005</v>
      </c>
      <c r="J11" s="15">
        <v>494.6</v>
      </c>
      <c r="L11" s="15">
        <v>482.2</v>
      </c>
    </row>
    <row r="12" spans="1:12" ht="15.75" customHeight="1" x14ac:dyDescent="0.35">
      <c r="A12" s="49" t="s">
        <v>81</v>
      </c>
      <c r="B12" s="6">
        <v>566200000</v>
      </c>
      <c r="D12" s="15">
        <v>575.4</v>
      </c>
      <c r="F12" s="14">
        <v>456100000</v>
      </c>
      <c r="H12" s="15">
        <v>432.5</v>
      </c>
      <c r="J12" s="15">
        <v>460.7</v>
      </c>
      <c r="L12" s="15">
        <v>497</v>
      </c>
    </row>
    <row r="13" spans="1:12" ht="16.75" customHeight="1" x14ac:dyDescent="0.35">
      <c r="A13" s="49" t="s">
        <v>82</v>
      </c>
      <c r="B13" s="14">
        <v>1196400000</v>
      </c>
      <c r="D13" s="15">
        <v>1159.9000000000001</v>
      </c>
      <c r="F13" s="14">
        <v>1163300000</v>
      </c>
      <c r="H13" s="15">
        <v>1148</v>
      </c>
      <c r="J13" s="15">
        <v>1123.5</v>
      </c>
      <c r="L13" s="15">
        <v>1095.7</v>
      </c>
    </row>
    <row r="14" spans="1:12" ht="16.75" customHeight="1" x14ac:dyDescent="0.35">
      <c r="A14" s="49" t="s">
        <v>83</v>
      </c>
      <c r="B14" s="14">
        <v>2059700000</v>
      </c>
      <c r="D14" s="15">
        <v>4187.6000000000004</v>
      </c>
      <c r="F14" s="14">
        <v>3344300000</v>
      </c>
      <c r="H14" s="15">
        <v>3410.1</v>
      </c>
      <c r="J14" s="15">
        <v>3487.6</v>
      </c>
      <c r="L14" s="15">
        <v>3560.8</v>
      </c>
    </row>
    <row r="15" spans="1:12" ht="16.75" customHeight="1" x14ac:dyDescent="0.35">
      <c r="A15" s="49" t="s">
        <v>84</v>
      </c>
      <c r="B15" s="14">
        <v>5075200000</v>
      </c>
      <c r="D15" s="15">
        <v>5072.1000000000004</v>
      </c>
      <c r="F15" s="14">
        <v>5037400000</v>
      </c>
      <c r="H15" s="15">
        <v>5037.3999999999996</v>
      </c>
      <c r="J15" s="15">
        <v>5037.3999999999996</v>
      </c>
      <c r="L15" s="15">
        <v>5037.3999999999996</v>
      </c>
    </row>
    <row r="16" spans="1:12" ht="16.75" customHeight="1" x14ac:dyDescent="0.35">
      <c r="A16" s="49" t="s">
        <v>85</v>
      </c>
      <c r="B16" s="14">
        <v>209900000</v>
      </c>
      <c r="D16" s="15">
        <v>203.2</v>
      </c>
      <c r="F16" s="14">
        <v>204000000</v>
      </c>
      <c r="H16" s="15">
        <v>206.9</v>
      </c>
      <c r="J16" s="15">
        <v>209.5</v>
      </c>
      <c r="L16" s="15">
        <v>192.8</v>
      </c>
    </row>
    <row r="17" spans="1:12" ht="16.75" customHeight="1" x14ac:dyDescent="0.35">
      <c r="A17" s="49" t="s">
        <v>86</v>
      </c>
      <c r="B17" s="14">
        <v>2332400000</v>
      </c>
      <c r="D17" s="15">
        <v>2233.5</v>
      </c>
      <c r="F17" s="14">
        <v>2290200000</v>
      </c>
      <c r="H17" s="15">
        <v>198.6</v>
      </c>
      <c r="J17" s="15">
        <v>132.69999999999999</v>
      </c>
      <c r="L17" s="15">
        <v>126.2</v>
      </c>
    </row>
    <row r="18" spans="1:12" ht="16.75" customHeight="1" x14ac:dyDescent="0.35">
      <c r="A18" s="49" t="s">
        <v>87</v>
      </c>
      <c r="B18" s="9">
        <v>461700000</v>
      </c>
      <c r="D18" s="10">
        <v>432</v>
      </c>
      <c r="F18" s="9">
        <v>429000000</v>
      </c>
      <c r="H18" s="10">
        <f>671.4-198.6</f>
        <v>472.79999999999995</v>
      </c>
      <c r="J18" s="10">
        <f>541.2-132.7</f>
        <v>408.50000000000006</v>
      </c>
      <c r="L18" s="10">
        <f>462.3-126.2</f>
        <v>336.1</v>
      </c>
    </row>
    <row r="19" spans="1:12" ht="16.75" customHeight="1" x14ac:dyDescent="0.35">
      <c r="A19" s="49" t="s">
        <v>88</v>
      </c>
      <c r="B19" s="17">
        <v>16703200000</v>
      </c>
      <c r="D19" s="18">
        <f>SUM(D8:D18)</f>
        <v>18158.5</v>
      </c>
      <c r="F19" s="17">
        <v>17544600000</v>
      </c>
      <c r="H19" s="18">
        <f>SUM(H8:H18)</f>
        <v>14814.999999999998</v>
      </c>
      <c r="J19" s="18">
        <f>SUM(J8:J18)</f>
        <v>14567.7</v>
      </c>
      <c r="L19" s="18">
        <f>SUM(L8:L18)</f>
        <v>13999.599999999999</v>
      </c>
    </row>
    <row r="20" spans="1:12" ht="16.75" customHeight="1" x14ac:dyDescent="0.35">
      <c r="A20" s="13"/>
      <c r="B20" s="19"/>
      <c r="D20" s="27"/>
      <c r="F20" s="77"/>
      <c r="H20" s="77"/>
      <c r="J20" s="77"/>
      <c r="L20" s="77"/>
    </row>
    <row r="21" spans="1:12" ht="16.75" customHeight="1" x14ac:dyDescent="0.35">
      <c r="A21" s="49" t="s">
        <v>89</v>
      </c>
      <c r="B21" s="6">
        <v>861600000</v>
      </c>
      <c r="D21" s="7">
        <v>862.8</v>
      </c>
      <c r="F21" s="6">
        <v>966700000</v>
      </c>
      <c r="H21" s="7">
        <v>868.2</v>
      </c>
      <c r="J21" s="7">
        <v>728.7</v>
      </c>
      <c r="L21" s="7">
        <v>669.8</v>
      </c>
    </row>
    <row r="22" spans="1:12" ht="13.4" hidden="1" customHeight="1" x14ac:dyDescent="0.35">
      <c r="A22" s="49" t="s">
        <v>90</v>
      </c>
      <c r="B22" s="6">
        <v>0</v>
      </c>
      <c r="D22" s="15">
        <v>0</v>
      </c>
      <c r="F22" s="14">
        <v>0</v>
      </c>
      <c r="H22" s="15">
        <v>0</v>
      </c>
      <c r="J22" s="15">
        <v>0</v>
      </c>
      <c r="L22" s="15">
        <v>0</v>
      </c>
    </row>
    <row r="23" spans="1:12" ht="16.75" hidden="1" customHeight="1" x14ac:dyDescent="0.35">
      <c r="A23" s="49" t="s">
        <v>91</v>
      </c>
      <c r="B23" s="6">
        <v>0</v>
      </c>
      <c r="D23" s="15">
        <v>0</v>
      </c>
      <c r="F23" s="14">
        <v>0</v>
      </c>
      <c r="H23" s="15">
        <v>0</v>
      </c>
      <c r="J23" s="15">
        <v>0</v>
      </c>
      <c r="L23" s="15">
        <v>0</v>
      </c>
    </row>
    <row r="24" spans="1:12" ht="16.75" customHeight="1" x14ac:dyDescent="0.35">
      <c r="A24" s="49" t="s">
        <v>92</v>
      </c>
      <c r="B24" s="6">
        <v>126800000</v>
      </c>
      <c r="D24" s="15">
        <v>126.7</v>
      </c>
      <c r="F24" s="14">
        <v>126700000</v>
      </c>
      <c r="H24" s="15">
        <v>126.6</v>
      </c>
      <c r="J24" s="15">
        <v>126.6</v>
      </c>
      <c r="L24" s="15">
        <v>126.5</v>
      </c>
    </row>
    <row r="25" spans="1:12" ht="15.75" customHeight="1" x14ac:dyDescent="0.35">
      <c r="A25" s="49" t="s">
        <v>93</v>
      </c>
      <c r="B25" s="6">
        <v>0</v>
      </c>
      <c r="D25" s="15">
        <v>0</v>
      </c>
      <c r="F25" s="14">
        <v>0</v>
      </c>
      <c r="H25" s="15">
        <v>0</v>
      </c>
      <c r="J25" s="15">
        <v>100</v>
      </c>
      <c r="L25" s="15">
        <v>97.6</v>
      </c>
    </row>
    <row r="26" spans="1:12" ht="16.75" customHeight="1" x14ac:dyDescent="0.35">
      <c r="A26" s="49" t="s">
        <v>94</v>
      </c>
      <c r="B26" s="6">
        <v>131700000</v>
      </c>
      <c r="D26" s="15">
        <v>130.4</v>
      </c>
      <c r="F26" s="14">
        <v>100900000</v>
      </c>
      <c r="H26" s="15">
        <v>96.4</v>
      </c>
      <c r="J26" s="15">
        <v>76.2</v>
      </c>
      <c r="L26" s="15">
        <v>49.9</v>
      </c>
    </row>
    <row r="27" spans="1:12" ht="16.75" customHeight="1" x14ac:dyDescent="0.35">
      <c r="A27" s="49" t="s">
        <v>95</v>
      </c>
      <c r="B27" s="14">
        <v>1120100000</v>
      </c>
      <c r="D27" s="15">
        <f>SUM(D21:D26)</f>
        <v>1119.9000000000001</v>
      </c>
      <c r="F27" s="14">
        <v>1194300000</v>
      </c>
      <c r="H27" s="15">
        <f>SUM(H21:H26)</f>
        <v>1091.2</v>
      </c>
      <c r="J27" s="15">
        <f>SUM(J21:J26)</f>
        <v>1031.5</v>
      </c>
      <c r="L27" s="15">
        <f>SUM(L21:L26)</f>
        <v>943.8</v>
      </c>
    </row>
    <row r="28" spans="1:12" ht="16.75" customHeight="1" x14ac:dyDescent="0.35">
      <c r="A28" s="49" t="s">
        <v>96</v>
      </c>
      <c r="B28" s="14">
        <v>2311600000</v>
      </c>
      <c r="D28" s="15">
        <v>2343.3000000000002</v>
      </c>
      <c r="F28" s="14">
        <v>2375000000</v>
      </c>
      <c r="H28" s="15">
        <v>2406.6999999999998</v>
      </c>
      <c r="J28" s="15">
        <v>2438.3000000000002</v>
      </c>
      <c r="L28" s="15">
        <v>2470</v>
      </c>
    </row>
    <row r="29" spans="1:12" ht="16.75" customHeight="1" x14ac:dyDescent="0.35">
      <c r="A29" s="49" t="s">
        <v>97</v>
      </c>
      <c r="B29" s="14">
        <v>374700000</v>
      </c>
      <c r="D29" s="15">
        <v>358.9</v>
      </c>
      <c r="F29" s="14">
        <v>192400000</v>
      </c>
      <c r="H29" s="15">
        <v>188</v>
      </c>
      <c r="J29" s="15">
        <v>158.19999999999999</v>
      </c>
      <c r="L29" s="15">
        <v>154.5</v>
      </c>
    </row>
    <row r="30" spans="1:12" ht="16.75" customHeight="1" x14ac:dyDescent="0.35">
      <c r="A30" s="49" t="s">
        <v>98</v>
      </c>
      <c r="B30" s="14">
        <v>1946800000</v>
      </c>
      <c r="D30" s="15">
        <v>2113.3000000000002</v>
      </c>
      <c r="F30" s="14">
        <v>2081400000</v>
      </c>
      <c r="H30" s="15">
        <v>314.7</v>
      </c>
      <c r="J30" s="15">
        <v>341.2</v>
      </c>
      <c r="L30" s="15">
        <v>306.10000000000002</v>
      </c>
    </row>
    <row r="31" spans="1:12" ht="16.75" customHeight="1" x14ac:dyDescent="0.35">
      <c r="A31" s="49" t="s">
        <v>99</v>
      </c>
      <c r="B31" s="14">
        <v>169400000</v>
      </c>
      <c r="D31" s="15">
        <v>162.80000000000001</v>
      </c>
      <c r="F31" s="14">
        <v>164100000</v>
      </c>
      <c r="H31" s="15">
        <v>166.8</v>
      </c>
      <c r="J31" s="15">
        <v>165.5</v>
      </c>
      <c r="L31" s="15">
        <v>150.80000000000001</v>
      </c>
    </row>
    <row r="32" spans="1:12" ht="16.75" customHeight="1" x14ac:dyDescent="0.35">
      <c r="A32" s="49" t="s">
        <v>100</v>
      </c>
      <c r="B32" s="14">
        <v>289800000</v>
      </c>
      <c r="D32" s="15">
        <v>302.5</v>
      </c>
      <c r="F32" s="14">
        <v>265600000</v>
      </c>
      <c r="H32" s="15">
        <v>280.39999999999998</v>
      </c>
      <c r="J32" s="15">
        <v>269.5</v>
      </c>
      <c r="L32" s="15">
        <v>267.8</v>
      </c>
    </row>
    <row r="33" spans="1:15" ht="16.75" customHeight="1" x14ac:dyDescent="0.35">
      <c r="A33" s="49" t="s">
        <v>101</v>
      </c>
      <c r="B33" s="14">
        <v>6212400000</v>
      </c>
      <c r="D33" s="15">
        <f>SUM(D27:D32)</f>
        <v>6400.7000000000007</v>
      </c>
      <c r="F33" s="14">
        <v>6272800000</v>
      </c>
      <c r="H33" s="15">
        <f>SUM(H27:H32)</f>
        <v>4447.7999999999993</v>
      </c>
      <c r="J33" s="15">
        <f>SUM(J27:J32)</f>
        <v>4404.2</v>
      </c>
      <c r="L33" s="15">
        <f>SUM(L27:L32)</f>
        <v>4293</v>
      </c>
    </row>
    <row r="34" spans="1:15" ht="16.75" customHeight="1" x14ac:dyDescent="0.35">
      <c r="A34" s="49" t="s">
        <v>102</v>
      </c>
      <c r="B34" s="9">
        <v>10490800000</v>
      </c>
      <c r="C34" s="36"/>
      <c r="D34" s="10">
        <v>11747.8</v>
      </c>
      <c r="F34" s="9">
        <v>11271800000</v>
      </c>
      <c r="H34" s="10">
        <v>10367.200000000001</v>
      </c>
      <c r="J34" s="10">
        <v>10163.5</v>
      </c>
      <c r="L34" s="10">
        <v>9706.6</v>
      </c>
    </row>
    <row r="35" spans="1:15" ht="16.75" customHeight="1" x14ac:dyDescent="0.35">
      <c r="A35" s="49" t="s">
        <v>103</v>
      </c>
      <c r="B35" s="17">
        <v>16703200000</v>
      </c>
      <c r="D35" s="18">
        <f>D33+D34</f>
        <v>18148.5</v>
      </c>
      <c r="F35" s="17">
        <v>17544600000</v>
      </c>
      <c r="H35" s="18">
        <f>H33+H34</f>
        <v>14815</v>
      </c>
      <c r="J35" s="18">
        <f>J33+J34</f>
        <v>14567.7</v>
      </c>
      <c r="L35" s="18">
        <f>L33+L34</f>
        <v>13999.6</v>
      </c>
    </row>
    <row r="36" spans="1:15" ht="16.75" customHeight="1" x14ac:dyDescent="0.3">
      <c r="B36" s="27"/>
      <c r="D36" s="27"/>
      <c r="F36" s="27"/>
      <c r="H36" s="27"/>
      <c r="J36" s="27"/>
      <c r="L36" s="27"/>
    </row>
    <row r="37" spans="1:15" ht="46" customHeight="1" x14ac:dyDescent="0.25">
      <c r="A37" s="94" t="s">
        <v>152</v>
      </c>
      <c r="B37" s="94"/>
      <c r="C37" s="94"/>
      <c r="D37" s="94"/>
      <c r="E37" s="94"/>
      <c r="F37" s="94"/>
      <c r="G37" s="94"/>
      <c r="H37" s="94"/>
      <c r="I37" s="94"/>
      <c r="J37" s="94"/>
      <c r="K37" s="94"/>
      <c r="L37" s="94"/>
      <c r="M37" s="95"/>
      <c r="N37" s="95"/>
      <c r="O37" s="95"/>
    </row>
    <row r="38" spans="1:15" ht="16.75" customHeight="1" x14ac:dyDescent="0.25"/>
    <row r="39" spans="1:15" ht="16.75" customHeight="1" x14ac:dyDescent="0.25"/>
    <row r="40" spans="1:15" ht="16.75" customHeight="1" x14ac:dyDescent="0.25"/>
    <row r="41" spans="1:15" ht="16.75" customHeight="1" x14ac:dyDescent="0.25"/>
    <row r="42" spans="1:15" ht="16.75" customHeight="1" x14ac:dyDescent="0.25"/>
    <row r="43" spans="1:15" ht="16.75" customHeight="1" x14ac:dyDescent="0.25"/>
    <row r="44" spans="1:15" ht="16.75" customHeight="1" x14ac:dyDescent="0.25"/>
    <row r="45" spans="1:15" ht="16.75" customHeight="1" x14ac:dyDescent="0.25"/>
    <row r="46" spans="1:15" ht="16.75" customHeight="1" x14ac:dyDescent="0.25"/>
    <row r="47" spans="1:15" ht="16.75" customHeight="1" x14ac:dyDescent="0.25"/>
    <row r="48" spans="1:15"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sheetData>
  <mergeCells count="6">
    <mergeCell ref="A37:L37"/>
    <mergeCell ref="A5:D5"/>
    <mergeCell ref="A4:L4"/>
    <mergeCell ref="A3:L3"/>
    <mergeCell ref="A2:L2"/>
    <mergeCell ref="A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0"/>
  <sheetViews>
    <sheetView showRuler="0" workbookViewId="0">
      <pane xSplit="1" ySplit="2" topLeftCell="B3" activePane="bottomRight" state="frozen"/>
      <selection pane="topRight" activeCell="B1" sqref="B1"/>
      <selection pane="bottomLeft" activeCell="A3" sqref="A3"/>
      <selection pane="bottomRight" activeCell="B3" sqref="B3"/>
    </sheetView>
  </sheetViews>
  <sheetFormatPr defaultColWidth="13.7265625" defaultRowHeight="12.5" x14ac:dyDescent="0.25"/>
  <cols>
    <col min="1" max="1" width="64.7265625" customWidth="1"/>
    <col min="2" max="2" width="20.1796875" customWidth="1"/>
    <col min="3" max="3" width="1.54296875" customWidth="1"/>
    <col min="4" max="4" width="20.1796875" customWidth="1"/>
    <col min="5" max="5" width="1.26953125" customWidth="1"/>
    <col min="6" max="26" width="20.1796875" customWidth="1"/>
  </cols>
  <sheetData>
    <row r="1" spans="1:6" ht="27.65" customHeight="1" x14ac:dyDescent="0.35">
      <c r="A1" s="78" t="s">
        <v>104</v>
      </c>
      <c r="B1" s="79" t="s">
        <v>1</v>
      </c>
      <c r="D1" s="79" t="s">
        <v>105</v>
      </c>
      <c r="F1" s="79" t="s">
        <v>106</v>
      </c>
    </row>
    <row r="2" spans="1:6" ht="15.75" customHeight="1" x14ac:dyDescent="0.35">
      <c r="A2" s="78" t="s">
        <v>104</v>
      </c>
      <c r="B2" s="80">
        <v>2020</v>
      </c>
      <c r="C2" s="81"/>
      <c r="D2" s="80">
        <v>2020</v>
      </c>
      <c r="F2" s="80">
        <v>2019</v>
      </c>
    </row>
    <row r="3" spans="1:6" ht="15.75" customHeight="1" x14ac:dyDescent="0.35">
      <c r="A3" s="5" t="s">
        <v>107</v>
      </c>
      <c r="B3" s="72"/>
      <c r="C3" s="82"/>
      <c r="D3" s="72"/>
      <c r="F3" s="72"/>
    </row>
    <row r="4" spans="1:6" ht="16.75" customHeight="1" x14ac:dyDescent="0.35">
      <c r="A4" s="5" t="s">
        <v>33</v>
      </c>
      <c r="B4" s="14">
        <v>-510500000</v>
      </c>
      <c r="C4" s="1"/>
      <c r="D4" s="15">
        <v>557.6</v>
      </c>
      <c r="F4" s="15">
        <v>2404.3000000000002</v>
      </c>
    </row>
    <row r="5" spans="1:6" ht="25.9" customHeight="1" x14ac:dyDescent="0.35">
      <c r="A5" s="83" t="s">
        <v>108</v>
      </c>
      <c r="B5" s="49"/>
      <c r="C5" s="82"/>
      <c r="D5" s="49"/>
    </row>
    <row r="6" spans="1:6" ht="15.75" customHeight="1" x14ac:dyDescent="0.35">
      <c r="A6" s="84" t="s">
        <v>109</v>
      </c>
      <c r="B6" s="14">
        <v>179100000</v>
      </c>
      <c r="C6" s="85"/>
      <c r="D6" s="15">
        <v>89.3</v>
      </c>
      <c r="F6" s="15">
        <v>376.8</v>
      </c>
    </row>
    <row r="7" spans="1:6" ht="15.75" customHeight="1" x14ac:dyDescent="0.35">
      <c r="A7" s="84" t="s">
        <v>22</v>
      </c>
      <c r="B7" s="14">
        <v>21600000</v>
      </c>
      <c r="C7" s="85"/>
      <c r="D7" s="15">
        <v>5.8</v>
      </c>
      <c r="F7" s="15">
        <v>11.6</v>
      </c>
    </row>
    <row r="8" spans="1:6" ht="15.75" customHeight="1" x14ac:dyDescent="0.35">
      <c r="A8" s="84" t="s">
        <v>110</v>
      </c>
      <c r="B8" s="14">
        <v>0</v>
      </c>
      <c r="C8" s="85"/>
      <c r="D8" s="15">
        <v>0</v>
      </c>
      <c r="F8" s="15">
        <v>-100</v>
      </c>
    </row>
    <row r="9" spans="1:6" ht="15.75" customHeight="1" x14ac:dyDescent="0.35">
      <c r="A9" s="84" t="s">
        <v>111</v>
      </c>
      <c r="B9" s="14">
        <v>125000000</v>
      </c>
      <c r="C9" s="85"/>
      <c r="D9" s="15">
        <v>57.6</v>
      </c>
      <c r="F9" s="15">
        <v>237</v>
      </c>
    </row>
    <row r="10" spans="1:6" ht="15.75" customHeight="1" x14ac:dyDescent="0.35">
      <c r="A10" s="84" t="s">
        <v>112</v>
      </c>
      <c r="B10" s="14">
        <v>0</v>
      </c>
      <c r="C10" s="85"/>
      <c r="D10" s="15">
        <v>0</v>
      </c>
      <c r="F10" s="15">
        <v>0</v>
      </c>
    </row>
    <row r="11" spans="1:6" ht="15.75" customHeight="1" x14ac:dyDescent="0.35">
      <c r="A11" s="84" t="s">
        <v>113</v>
      </c>
      <c r="B11" s="14">
        <v>0</v>
      </c>
      <c r="C11" s="85"/>
      <c r="D11" s="15">
        <v>0</v>
      </c>
      <c r="F11" s="15">
        <v>0</v>
      </c>
    </row>
    <row r="12" spans="1:6" ht="15.75" customHeight="1" x14ac:dyDescent="0.35">
      <c r="A12" s="84" t="s">
        <v>114</v>
      </c>
      <c r="B12" s="14">
        <v>-226600000</v>
      </c>
      <c r="C12" s="85"/>
      <c r="D12" s="15">
        <v>49</v>
      </c>
      <c r="F12" s="15">
        <v>-455.4</v>
      </c>
    </row>
    <row r="13" spans="1:6" ht="15.75" customHeight="1" x14ac:dyDescent="0.35">
      <c r="A13" s="84" t="s">
        <v>115</v>
      </c>
      <c r="B13" s="14">
        <v>3300000</v>
      </c>
      <c r="C13" s="82"/>
      <c r="D13" s="15">
        <v>7.1</v>
      </c>
      <c r="F13" s="15">
        <v>-2.1</v>
      </c>
    </row>
    <row r="14" spans="1:6" ht="15.75" customHeight="1" x14ac:dyDescent="0.35">
      <c r="A14" s="84" t="s">
        <v>116</v>
      </c>
      <c r="B14" s="14">
        <v>-11500000</v>
      </c>
      <c r="C14" s="82"/>
      <c r="D14" s="15">
        <v>-15</v>
      </c>
      <c r="F14" s="15">
        <v>-16.5</v>
      </c>
    </row>
    <row r="15" spans="1:6" ht="15.75" customHeight="1" x14ac:dyDescent="0.35">
      <c r="A15" s="84" t="s">
        <v>117</v>
      </c>
      <c r="B15" s="14">
        <v>-25800000</v>
      </c>
      <c r="C15" s="82"/>
      <c r="D15" s="15">
        <v>9.1999999999999993</v>
      </c>
      <c r="F15" s="15">
        <v>-26.9</v>
      </c>
    </row>
    <row r="16" spans="1:6" ht="15.75" customHeight="1" x14ac:dyDescent="0.35">
      <c r="A16" s="84" t="s">
        <v>118</v>
      </c>
      <c r="B16" s="14">
        <v>17200000</v>
      </c>
      <c r="D16" s="15">
        <v>0</v>
      </c>
      <c r="F16" s="15">
        <v>0</v>
      </c>
    </row>
    <row r="17" spans="1:6" ht="15.75" customHeight="1" x14ac:dyDescent="0.35">
      <c r="A17" s="84" t="s">
        <v>24</v>
      </c>
      <c r="B17" s="14">
        <v>2053300000</v>
      </c>
      <c r="D17" s="15">
        <v>0</v>
      </c>
      <c r="F17" s="15">
        <v>0</v>
      </c>
    </row>
    <row r="18" spans="1:6" ht="15.75" customHeight="1" x14ac:dyDescent="0.35">
      <c r="A18" s="84" t="s">
        <v>119</v>
      </c>
      <c r="B18" s="14">
        <v>0</v>
      </c>
      <c r="D18" s="15">
        <v>0</v>
      </c>
      <c r="F18" s="15">
        <v>-32.799999999999997</v>
      </c>
    </row>
    <row r="19" spans="1:6" ht="15.75" customHeight="1" x14ac:dyDescent="0.35">
      <c r="A19" s="84" t="s">
        <v>120</v>
      </c>
      <c r="B19" s="14">
        <v>0</v>
      </c>
      <c r="D19" s="15">
        <v>0</v>
      </c>
      <c r="F19" s="15">
        <v>-32</v>
      </c>
    </row>
    <row r="20" spans="1:6" ht="15.75" customHeight="1" x14ac:dyDescent="0.35">
      <c r="A20" s="84" t="s">
        <v>121</v>
      </c>
      <c r="B20" s="14">
        <v>10500000</v>
      </c>
      <c r="C20" s="82"/>
      <c r="D20" s="15">
        <v>13.7</v>
      </c>
      <c r="F20" s="15">
        <v>-2.7</v>
      </c>
    </row>
    <row r="21" spans="1:6" ht="25.9" customHeight="1" x14ac:dyDescent="0.35">
      <c r="A21" s="5" t="s">
        <v>122</v>
      </c>
      <c r="B21" s="49"/>
      <c r="C21" s="82"/>
      <c r="D21" s="49"/>
    </row>
    <row r="22" spans="1:6" ht="15.75" customHeight="1" x14ac:dyDescent="0.35">
      <c r="A22" s="84" t="s">
        <v>123</v>
      </c>
      <c r="B22" s="14">
        <v>-137600000</v>
      </c>
      <c r="C22" s="85"/>
      <c r="D22" s="15">
        <v>-120.9</v>
      </c>
      <c r="F22" s="15">
        <v>-319.2</v>
      </c>
    </row>
    <row r="23" spans="1:6" ht="15.75" customHeight="1" x14ac:dyDescent="0.35">
      <c r="A23" s="84" t="s">
        <v>80</v>
      </c>
      <c r="B23" s="14">
        <v>-15100000</v>
      </c>
      <c r="C23" s="85"/>
      <c r="D23" s="15">
        <v>37.299999999999997</v>
      </c>
      <c r="F23" s="15">
        <v>-156.9</v>
      </c>
    </row>
    <row r="24" spans="1:6" ht="15.75" customHeight="1" x14ac:dyDescent="0.35">
      <c r="A24" s="84" t="s">
        <v>124</v>
      </c>
      <c r="B24" s="14">
        <v>-54800000</v>
      </c>
      <c r="C24" s="85"/>
      <c r="D24" s="15">
        <v>-72.900000000000006</v>
      </c>
      <c r="F24" s="15">
        <v>-31</v>
      </c>
    </row>
    <row r="25" spans="1:6" ht="15.75" customHeight="1" x14ac:dyDescent="0.35">
      <c r="A25" s="84" t="s">
        <v>125</v>
      </c>
      <c r="B25" s="14">
        <v>-88500000</v>
      </c>
      <c r="C25" s="85"/>
      <c r="D25" s="15">
        <v>-68.2</v>
      </c>
      <c r="F25" s="15">
        <v>230.7</v>
      </c>
    </row>
    <row r="26" spans="1:6" ht="15.75" customHeight="1" x14ac:dyDescent="0.35">
      <c r="A26" s="84" t="s">
        <v>90</v>
      </c>
      <c r="B26" s="9">
        <v>0</v>
      </c>
      <c r="C26" s="85"/>
      <c r="D26" s="10">
        <v>0</v>
      </c>
      <c r="F26" s="10">
        <v>0</v>
      </c>
    </row>
    <row r="27" spans="1:6" ht="15.75" customHeight="1" x14ac:dyDescent="0.35">
      <c r="A27" s="86" t="s">
        <v>126</v>
      </c>
      <c r="B27" s="87">
        <v>1339600000</v>
      </c>
      <c r="C27" s="85"/>
      <c r="D27" s="88">
        <f>SUM(D4:D26)</f>
        <v>549.6</v>
      </c>
      <c r="F27" s="88">
        <f>SUM(F4:F26)</f>
        <v>2084.9</v>
      </c>
    </row>
    <row r="28" spans="1:6" ht="15.75" customHeight="1" x14ac:dyDescent="0.35">
      <c r="A28" s="5" t="s">
        <v>127</v>
      </c>
      <c r="B28" s="72"/>
      <c r="C28" s="82"/>
      <c r="D28" s="72"/>
      <c r="F28" s="72"/>
    </row>
    <row r="29" spans="1:6" ht="15.75" customHeight="1" x14ac:dyDescent="0.35">
      <c r="A29" s="89" t="s">
        <v>128</v>
      </c>
      <c r="B29" s="14">
        <v>-19400000</v>
      </c>
      <c r="C29" s="85"/>
      <c r="D29" s="15">
        <v>-19.399999999999999</v>
      </c>
      <c r="F29" s="15">
        <v>-80.2</v>
      </c>
    </row>
    <row r="30" spans="1:6" ht="15.75" customHeight="1" x14ac:dyDescent="0.35">
      <c r="A30" s="89" t="s">
        <v>129</v>
      </c>
      <c r="B30" s="14">
        <v>166300000</v>
      </c>
      <c r="C30" s="85"/>
      <c r="D30" s="15">
        <v>141.4</v>
      </c>
      <c r="F30" s="15">
        <v>222.2</v>
      </c>
    </row>
    <row r="31" spans="1:6" ht="25.9" customHeight="1" x14ac:dyDescent="0.35">
      <c r="A31" s="89" t="s">
        <v>130</v>
      </c>
      <c r="B31" s="14">
        <v>-9500000</v>
      </c>
      <c r="C31" s="85"/>
      <c r="D31" s="15">
        <v>-6.9</v>
      </c>
      <c r="F31" s="15">
        <v>-17.600000000000001</v>
      </c>
    </row>
    <row r="32" spans="1:6" ht="25.9" customHeight="1" x14ac:dyDescent="0.35">
      <c r="A32" s="89" t="s">
        <v>131</v>
      </c>
      <c r="B32" s="14">
        <v>5300000</v>
      </c>
      <c r="C32" s="85"/>
      <c r="D32" s="15">
        <v>3.3</v>
      </c>
      <c r="F32" s="15">
        <v>14.7</v>
      </c>
    </row>
    <row r="33" spans="1:6" ht="15.75" customHeight="1" x14ac:dyDescent="0.35">
      <c r="A33" s="89" t="s">
        <v>132</v>
      </c>
      <c r="B33" s="14">
        <v>-38100000</v>
      </c>
      <c r="C33" s="85"/>
      <c r="D33" s="15">
        <v>-34.5</v>
      </c>
      <c r="F33" s="15">
        <v>-73.3</v>
      </c>
    </row>
    <row r="34" spans="1:6" ht="15.75" customHeight="1" x14ac:dyDescent="0.35">
      <c r="A34" s="89" t="s">
        <v>133</v>
      </c>
      <c r="B34" s="14">
        <v>0</v>
      </c>
      <c r="C34" s="85"/>
      <c r="D34" s="15">
        <v>0</v>
      </c>
      <c r="F34" s="15">
        <v>-16</v>
      </c>
    </row>
    <row r="35" spans="1:6" ht="15.75" customHeight="1" x14ac:dyDescent="0.35">
      <c r="A35" s="16" t="s">
        <v>134</v>
      </c>
      <c r="B35" s="14">
        <v>-18400000</v>
      </c>
      <c r="C35" s="85"/>
      <c r="D35" s="15">
        <v>-12.2</v>
      </c>
      <c r="F35" s="15">
        <v>-154.69999999999999</v>
      </c>
    </row>
    <row r="36" spans="1:6" ht="15.75" customHeight="1" x14ac:dyDescent="0.35">
      <c r="A36" s="90" t="s">
        <v>135</v>
      </c>
      <c r="B36" s="14">
        <v>-837700000</v>
      </c>
      <c r="C36" s="85"/>
      <c r="D36" s="15">
        <v>-837.7</v>
      </c>
      <c r="F36" s="15">
        <v>0</v>
      </c>
    </row>
    <row r="37" spans="1:6" ht="15.75" customHeight="1" x14ac:dyDescent="0.35">
      <c r="A37" s="89" t="s">
        <v>136</v>
      </c>
      <c r="B37" s="14">
        <v>0</v>
      </c>
      <c r="D37" s="15">
        <v>0</v>
      </c>
      <c r="F37" s="15">
        <v>114.7</v>
      </c>
    </row>
    <row r="38" spans="1:6" ht="15.75" customHeight="1" x14ac:dyDescent="0.35">
      <c r="A38" s="89" t="s">
        <v>121</v>
      </c>
      <c r="B38" s="9">
        <v>0</v>
      </c>
      <c r="C38" s="85"/>
      <c r="D38" s="10">
        <v>0</v>
      </c>
      <c r="F38" s="10">
        <v>-0.1</v>
      </c>
    </row>
    <row r="39" spans="1:6" ht="15.75" customHeight="1" x14ac:dyDescent="0.35">
      <c r="A39" s="91" t="s">
        <v>137</v>
      </c>
      <c r="B39" s="87">
        <v>-751500000</v>
      </c>
      <c r="C39" s="85"/>
      <c r="D39" s="88">
        <f>SUM(D29:D38)</f>
        <v>-766</v>
      </c>
      <c r="F39" s="88">
        <f>SUM(F29:F38)</f>
        <v>9.7000000000000117</v>
      </c>
    </row>
    <row r="40" spans="1:6" ht="15.75" customHeight="1" x14ac:dyDescent="0.35">
      <c r="A40" s="5" t="s">
        <v>138</v>
      </c>
      <c r="B40" s="72"/>
      <c r="C40" s="82"/>
      <c r="D40" s="72"/>
      <c r="F40" s="72"/>
    </row>
    <row r="41" spans="1:6" ht="15.75" customHeight="1" x14ac:dyDescent="0.35">
      <c r="A41" s="90" t="s">
        <v>139</v>
      </c>
      <c r="B41" s="14">
        <v>0</v>
      </c>
      <c r="C41" s="85"/>
      <c r="D41" s="15">
        <v>0</v>
      </c>
      <c r="F41" s="15">
        <v>0</v>
      </c>
    </row>
    <row r="42" spans="1:6" ht="15.75" customHeight="1" x14ac:dyDescent="0.35">
      <c r="A42" s="90" t="s">
        <v>140</v>
      </c>
      <c r="B42" s="14">
        <v>0</v>
      </c>
      <c r="C42" s="85"/>
      <c r="D42" s="15">
        <v>0</v>
      </c>
      <c r="F42" s="15">
        <v>0</v>
      </c>
    </row>
    <row r="43" spans="1:6" ht="15.75" customHeight="1" x14ac:dyDescent="0.35">
      <c r="A43" s="89" t="s">
        <v>141</v>
      </c>
      <c r="B43" s="14">
        <v>0</v>
      </c>
      <c r="C43" s="85"/>
      <c r="D43" s="15">
        <v>0</v>
      </c>
      <c r="F43" s="15">
        <v>-250</v>
      </c>
    </row>
    <row r="44" spans="1:6" ht="25.9" customHeight="1" x14ac:dyDescent="0.35">
      <c r="A44" s="89" t="s">
        <v>142</v>
      </c>
      <c r="B44" s="14">
        <v>0</v>
      </c>
      <c r="C44" s="85"/>
      <c r="D44" s="15">
        <v>0</v>
      </c>
      <c r="F44" s="15">
        <v>0</v>
      </c>
    </row>
    <row r="45" spans="1:6" ht="15.75" customHeight="1" x14ac:dyDescent="0.35">
      <c r="A45" s="89" t="s">
        <v>143</v>
      </c>
      <c r="B45" s="14">
        <v>-65300000</v>
      </c>
      <c r="C45" s="85"/>
      <c r="D45" s="15">
        <v>-32.6</v>
      </c>
      <c r="F45" s="15">
        <v>-98</v>
      </c>
    </row>
    <row r="46" spans="1:6" ht="15.75" customHeight="1" x14ac:dyDescent="0.35">
      <c r="A46" s="89" t="s">
        <v>144</v>
      </c>
      <c r="B46" s="14">
        <v>-360800000</v>
      </c>
      <c r="C46" s="85"/>
      <c r="D46" s="15">
        <v>-107.1</v>
      </c>
      <c r="F46" s="15">
        <v>-416</v>
      </c>
    </row>
    <row r="47" spans="1:6" ht="25.9" customHeight="1" x14ac:dyDescent="0.35">
      <c r="A47" s="89" t="s">
        <v>145</v>
      </c>
      <c r="B47" s="14">
        <v>12900000</v>
      </c>
      <c r="C47" s="85"/>
      <c r="D47" s="15">
        <v>2.8</v>
      </c>
      <c r="F47" s="15">
        <v>29.9</v>
      </c>
    </row>
    <row r="48" spans="1:6" ht="25.9" customHeight="1" x14ac:dyDescent="0.35">
      <c r="A48" s="89" t="s">
        <v>146</v>
      </c>
      <c r="B48" s="14">
        <v>0</v>
      </c>
      <c r="C48" s="85"/>
      <c r="D48" s="15">
        <v>0</v>
      </c>
      <c r="F48" s="15">
        <v>0</v>
      </c>
    </row>
    <row r="49" spans="1:12" ht="15.75" customHeight="1" x14ac:dyDescent="0.35">
      <c r="A49" s="89" t="s">
        <v>121</v>
      </c>
      <c r="B49" s="9">
        <v>-17500000</v>
      </c>
      <c r="C49" s="85"/>
      <c r="D49" s="10">
        <v>-1.3</v>
      </c>
      <c r="F49" s="10">
        <v>-5</v>
      </c>
    </row>
    <row r="50" spans="1:12" ht="15.75" customHeight="1" x14ac:dyDescent="0.35">
      <c r="A50" s="91" t="s">
        <v>147</v>
      </c>
      <c r="B50" s="87">
        <v>-430700000</v>
      </c>
      <c r="C50" s="85"/>
      <c r="D50" s="88">
        <f>SUM(D41:D49)</f>
        <v>-138.19999999999999</v>
      </c>
      <c r="F50" s="88">
        <f>SUM(F41:F49)</f>
        <v>-739.1</v>
      </c>
    </row>
    <row r="51" spans="1:12" ht="25.9" customHeight="1" x14ac:dyDescent="0.35">
      <c r="A51" s="5" t="s">
        <v>148</v>
      </c>
      <c r="B51" s="11">
        <v>-8100000</v>
      </c>
      <c r="C51" s="85"/>
      <c r="D51" s="12">
        <v>-13.2</v>
      </c>
      <c r="F51" s="12">
        <v>0.8</v>
      </c>
    </row>
    <row r="52" spans="1:12" ht="16.75" customHeight="1" x14ac:dyDescent="0.35">
      <c r="A52" s="5" t="s">
        <v>149</v>
      </c>
      <c r="B52" s="14">
        <v>149300000</v>
      </c>
      <c r="C52" s="85"/>
      <c r="D52" s="15">
        <v>-367.8</v>
      </c>
      <c r="F52" s="15">
        <v>1356.3</v>
      </c>
    </row>
    <row r="53" spans="1:12" ht="15.75" customHeight="1" x14ac:dyDescent="0.35">
      <c r="A53" s="5" t="s">
        <v>150</v>
      </c>
      <c r="B53" s="9">
        <v>2723600000</v>
      </c>
      <c r="C53" s="85"/>
      <c r="D53" s="10">
        <v>2723.6</v>
      </c>
      <c r="F53" s="10">
        <v>1367.3</v>
      </c>
    </row>
    <row r="54" spans="1:12" ht="15.75" customHeight="1" x14ac:dyDescent="0.35">
      <c r="A54" s="5" t="s">
        <v>151</v>
      </c>
      <c r="B54" s="17">
        <v>2872900000</v>
      </c>
      <c r="C54" s="85"/>
      <c r="D54" s="18">
        <f>D52+D53</f>
        <v>2355.7999999999997</v>
      </c>
      <c r="F54" s="18">
        <f>F52+F53</f>
        <v>2723.6</v>
      </c>
    </row>
    <row r="55" spans="1:12" ht="16.75" customHeight="1" x14ac:dyDescent="0.3">
      <c r="B55" s="27"/>
      <c r="D55" s="27"/>
      <c r="F55" s="27"/>
    </row>
    <row r="56" spans="1:12" ht="52" customHeight="1" x14ac:dyDescent="0.25">
      <c r="A56" s="94" t="s">
        <v>152</v>
      </c>
      <c r="B56" s="94"/>
      <c r="C56" s="94"/>
      <c r="D56" s="94"/>
      <c r="E56" s="94"/>
      <c r="F56" s="94"/>
      <c r="G56" s="95"/>
      <c r="H56" s="95"/>
      <c r="I56" s="95"/>
      <c r="J56" s="95"/>
      <c r="K56" s="95"/>
      <c r="L56" s="95"/>
    </row>
    <row r="57" spans="1:12" ht="16.75" customHeight="1" x14ac:dyDescent="0.25"/>
    <row r="58" spans="1:12" ht="16.75" customHeight="1" x14ac:dyDescent="0.25"/>
    <row r="59" spans="1:12" ht="16.75" customHeight="1" x14ac:dyDescent="0.25"/>
    <row r="60" spans="1:12" ht="16.75" customHeight="1" x14ac:dyDescent="0.25"/>
    <row r="61" spans="1:12" ht="16.75" customHeight="1" x14ac:dyDescent="0.25"/>
    <row r="62" spans="1:12" ht="16.75" customHeight="1" x14ac:dyDescent="0.25"/>
    <row r="63" spans="1:12" ht="16.75" customHeight="1" x14ac:dyDescent="0.25"/>
    <row r="64" spans="1:12"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sheetData>
  <mergeCells count="1">
    <mergeCell ref="A56:F5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Statement of Operations</vt:lpstr>
      <vt:lpstr>Rec of GAAP to non-GAAP</vt:lpstr>
      <vt:lpstr>Net Product Sales</vt:lpstr>
      <vt:lpstr>Balance Sheet</vt:lpstr>
      <vt:lpstr>Statement of Cash Flows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Stevo, Chris</cp:lastModifiedBy>
  <cp:revision>2</cp:revision>
  <dcterms:created xsi:type="dcterms:W3CDTF">2020-07-29T20:24:40Z</dcterms:created>
  <dcterms:modified xsi:type="dcterms:W3CDTF">2020-07-30T00:28:00Z</dcterms:modified>
</cp:coreProperties>
</file>